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tabRatio="918"/>
  </bookViews>
  <sheets>
    <sheet name="отпуск в сеть и факт. потери" sheetId="6" r:id="rId1"/>
  </sheets>
  <externalReferences>
    <externalReference r:id="rId2"/>
    <externalReference r:id="rId3"/>
    <externalReference r:id="rId4"/>
  </externalReferences>
  <definedNames>
    <definedName name="_COB038">'[1]Таблица3 (267)'!$F$13</definedName>
    <definedName name="_COB10">'[1]Таблица3 (267)'!$F$10</definedName>
    <definedName name="_COB110">'[1]Таблица3 (267)'!$F$8</definedName>
    <definedName name="_COB3">'[1]Таблица3 (267)'!$F$12</definedName>
    <definedName name="_COB35">'[1]Таблица3 (267)'!$F$9</definedName>
    <definedName name="_COB6">'[1]Таблица3 (267)'!$F$11</definedName>
    <definedName name="_IKL10">'[1]Таблица3 (267)'!$J$10</definedName>
    <definedName name="_IKL110">'[1]Таблица3 (267)'!$J$8</definedName>
    <definedName name="_IKL3">'[1]Таблица3 (267)'!$J$12</definedName>
    <definedName name="_IKL35">'[1]Таблица3 (267)'!$J$9</definedName>
    <definedName name="_IKL6">'[1]Таблица3 (267)'!$J$11</definedName>
    <definedName name="_LEP038">'[1]Таблица3 (267)'!$B$13</definedName>
    <definedName name="_LEP10">'[1]Таблица3 (267)'!$B$10</definedName>
    <definedName name="_LEP110">'[1]Таблица3 (267)'!$B$8</definedName>
    <definedName name="_LEP3">'[1]Таблица3 (267)'!$B$12</definedName>
    <definedName name="_LEP35">'[1]Таблица3 (267)'!$B$9</definedName>
    <definedName name="_LEP6">'[1]Таблица3 (267)'!$B$11</definedName>
    <definedName name="_OPN10">'[1]Таблица3 (267)'!$P$10</definedName>
    <definedName name="_OPN110">'[1]Таблица3 (267)'!$P$8</definedName>
    <definedName name="_OPN3">'[1]Таблица3 (267)'!$P$12</definedName>
    <definedName name="_OPN35">'[1]Таблица3 (267)'!$P$9</definedName>
    <definedName name="_OPN6">'[1]Таблица3 (267)'!$P$11</definedName>
    <definedName name="_RV10">'[1]Таблица3 (267)'!$O$10</definedName>
    <definedName name="_RV110">'[1]Таблица3 (267)'!$O$8</definedName>
    <definedName name="_RV3">'[1]Таблица3 (267)'!$O$12</definedName>
    <definedName name="_RV35">'[1]Таблица3 (267)'!$O$9</definedName>
    <definedName name="_RV6">'[1]Таблица3 (267)'!$O$11</definedName>
    <definedName name="_TH10">'[1]Таблица3 (267)'!$L$10</definedName>
    <definedName name="_TH110">'[1]Таблица3 (267)'!$L$8</definedName>
    <definedName name="_TH3">'[1]Таблица3 (267)'!$L$12</definedName>
    <definedName name="_TH35">'[1]Таблица3 (267)'!$L$9</definedName>
    <definedName name="_TH6">'[1]Таблица3 (267)'!$L$11</definedName>
    <definedName name="_TKZ10">'[1]Таблица3 (267)'!$D$10</definedName>
    <definedName name="_TKZ110">'[1]Таблица3 (267)'!$D$8</definedName>
    <definedName name="_TKZ3">'[1]Таблица3 (267)'!$D$12</definedName>
    <definedName name="_TKZ35">'[1]Таблица3 (267)'!$D$9</definedName>
    <definedName name="_TKZ6">'[1]Таблица3 (267)'!$D$11</definedName>
    <definedName name="_TT038">'[1]Таблица3 (267)'!$K$13</definedName>
    <definedName name="_TT10">'[1]Таблица3 (267)'!$K$10</definedName>
    <definedName name="_TT110">'[1]Таблица3 (267)'!$K$8</definedName>
    <definedName name="_TT3">'[1]Таблица3 (267)'!$K$12</definedName>
    <definedName name="_TT35">'[1]Таблица3 (267)'!$K$9</definedName>
    <definedName name="_TT6">'[1]Таблица3 (267)'!$K$11</definedName>
    <definedName name="_TXX10">'[1]Таблица3 (267)'!$E$10</definedName>
    <definedName name="_TXX110">'[1]Таблица3 (267)'!$E$8</definedName>
    <definedName name="_TXX3">'[1]Таблица3 (267)'!$E$12</definedName>
    <definedName name="_TXX35">'[1]Таблица3 (267)'!$E$9</definedName>
    <definedName name="_TXX6">'[1]Таблица3 (267)'!$E$11</definedName>
    <definedName name="CHET038">'[1]Таблица3 (267)'!$M$13</definedName>
    <definedName name="CKBK10">'[1]Таблица3 (267)'!$G$10</definedName>
    <definedName name="CKBK110">'[1]Таблица3 (267)'!$G$8</definedName>
    <definedName name="CKBK3">'[1]Таблица3 (267)'!$G$12</definedName>
    <definedName name="CKBK35">'[1]Таблица3 (267)'!$G$9</definedName>
    <definedName name="CKBK6">'[1]Таблица3 (267)'!$G$11</definedName>
    <definedName name="CPPC10">'[1]Таблица3 (267)'!$N$10</definedName>
    <definedName name="CPPC110">'[1]Таблица3 (267)'!$N$8</definedName>
    <definedName name="CPPC3">'[1]Таблица3 (267)'!$N$12</definedName>
    <definedName name="CPPC35">'[1]Таблица3 (267)'!$N$9</definedName>
    <definedName name="CPPC6">'[1]Таблица3 (267)'!$N$11</definedName>
    <definedName name="DPPU038">[1]ДОПУСТИМАЯ_ПОГРЕШНОСТЬ!$M$7</definedName>
    <definedName name="DPPU10">[1]ДОПУСТИМАЯ_ПОГРЕШНОСТЬ!$M$4</definedName>
    <definedName name="DPPU110">[1]ДОПУСТИМАЯ_ПОГРЕШНОСТЬ!$M$1</definedName>
    <definedName name="DPPU3">[1]ДОПУСТИМАЯ_ПОГРЕШНОСТЬ!$M$6</definedName>
    <definedName name="DPPU35">[1]ДОПУСТИМАЯ_ПОГРЕШНОСТЬ!$M$2</definedName>
    <definedName name="DPPU6">[1]ДОПУСТИМАЯ_ПОГРЕШНОСТЬ!$M$5</definedName>
    <definedName name="DPPUCHII">[1]ДОПУСТИМАЯ_ПОГРЕШНОСТЬ!$M$3</definedName>
    <definedName name="IZOL10">'[1]Таблица3 (267)'!$I$10</definedName>
    <definedName name="IZOL110">'[1]Таблица3 (267)'!$I$8</definedName>
    <definedName name="IZOL3">'[1]Таблица3 (267)'!$I$12</definedName>
    <definedName name="IZOL35">'[1]Таблица3 (267)'!$I$9</definedName>
    <definedName name="IZOL6">'[1]Таблица3 (267)'!$I$11</definedName>
    <definedName name="koef1">[1]Сводка!$I$15</definedName>
    <definedName name="koef2">[1]Сводка!$H$15</definedName>
    <definedName name="koef3">[1]Сводка!$G$15</definedName>
    <definedName name="koef4">[1]Сводка!$F$15</definedName>
    <definedName name="Kсумм">[1]Сводка!$C$19</definedName>
    <definedName name="org">[2]Титульный!$G$18</definedName>
    <definedName name="REAK10">'[1]Таблица3 (267)'!$H$10</definedName>
    <definedName name="REAK110">'[1]Таблица3 (267)'!$H$8</definedName>
    <definedName name="REAK3">'[1]Таблица3 (267)'!$H$12</definedName>
    <definedName name="REAK35">'[1]Таблица3 (267)'!$H$9</definedName>
    <definedName name="REAK6">'[1]Таблица3 (267)'!$H$11</definedName>
    <definedName name="UPVC10">'[1]Таблица3 (267)'!$Q$10</definedName>
    <definedName name="UPVC110">'[1]Таблица3 (267)'!$Q$8</definedName>
    <definedName name="UPVC3">'[1]Таблица3 (267)'!$Q$12</definedName>
    <definedName name="UPVC35">'[1]Таблица3 (267)'!$Q$9</definedName>
    <definedName name="UPVC6">'[1]Таблица3 (267)'!$Q$11</definedName>
    <definedName name="ВНбаз">'[1]Потери по уровню напряжения'!$B$5</definedName>
    <definedName name="ВНрег">'[1]Потери по уровню напряжения'!$F$5</definedName>
    <definedName name="допустимаяпогрешность">'[1]Определение погрешности'!$C$5</definedName>
    <definedName name="ДПбазВН">'[1]Структура потерь'!$D$24</definedName>
    <definedName name="ДПбазНН">'[1]Структура потерь'!$D$70</definedName>
    <definedName name="ДПбазСНI">'[1]Структура потерь'!$D$43</definedName>
    <definedName name="ДПбазСНII">'[1]Структура потерь'!$D$62</definedName>
    <definedName name="ДПрегВН">'[1]Структура потерь'!$G$24</definedName>
    <definedName name="ДПрегНН">'[1]Структура потерь'!$G$70</definedName>
    <definedName name="ДПрегСНI">'[1]Структура потерь'!$G$43</definedName>
    <definedName name="ДПрегСНII">'[1]Структура потерь'!$G$62</definedName>
    <definedName name="коэф">[1]Поступление!$E$1</definedName>
    <definedName name="ННбаз">'[1]Потери по уровню напряжения'!$B$17</definedName>
    <definedName name="ННрег">'[1]Потери по уровню напряжения'!$F$17</definedName>
    <definedName name="НПбазВН">'[1]Структура потерь'!$D$21</definedName>
    <definedName name="НПбазНН">'[1]Структура потерь'!$D$69</definedName>
    <definedName name="НПбазСНI">'[1]Структура потерь'!$D$40</definedName>
    <definedName name="НПбазСНII">'[1]Структура потерь'!$D$59</definedName>
    <definedName name="НПрегВН">'[1]Структура потерь'!$G$21</definedName>
    <definedName name="НПрегНН">'[1]Структура потерь'!$G$69</definedName>
    <definedName name="НПрегСНI">'[1]Структура потерь'!$G$40</definedName>
    <definedName name="НПрегСНII">'[1]Структура потерь'!$G$59</definedName>
    <definedName name="ПОКУПКАбаз">'[1]Потери по уровню напряжения'!$B$21</definedName>
    <definedName name="ПОКУПКАрег">'[1]Потери по уровню напряжения'!$F$21</definedName>
    <definedName name="потерибаз">'[1]Структура потерь'!$D$72</definedName>
    <definedName name="потерирег">'[1]Структура потерь'!$G$72</definedName>
    <definedName name="СНIIбаз">'[1]Потери по уровню напряжения'!$B$13</definedName>
    <definedName name="СНIIрег">'[1]Потери по уровню напряжения'!$F$13</definedName>
    <definedName name="СНIбаз">'[1]Потери по уровню напряжения'!$B$9</definedName>
    <definedName name="СНIрег">'[1]Потери по уровню напряжения'!$F$9</definedName>
    <definedName name="ТехПотериБазВН">'[1]Структура потерь'!$D$25</definedName>
    <definedName name="ТехПотериБазНН">'[1]Структура потерь'!$D$71</definedName>
    <definedName name="ТехПотериБазСНI">'[1]Структура потерь'!$D$44</definedName>
    <definedName name="ТехПотериБазСНII">'[1]Структура потерь'!$D$63</definedName>
    <definedName name="ТехПотериРегВН">'[1]Структура потерь'!$G$25</definedName>
    <definedName name="ТехПотериРегНН">'[1]Структура потерь'!$G$71</definedName>
    <definedName name="ТехПотериРегСНI">'[1]Структура потерь'!$G$44</definedName>
    <definedName name="ТехПотериРегСНII">'[1]Структура потерь'!$G$63</definedName>
    <definedName name="УПбазВН">'[1]Структура потерь'!$D$8</definedName>
    <definedName name="УПбазНН">'[1]Структура потерь'!$D$65</definedName>
    <definedName name="УПбазСНI">'[1]Структура потерь'!$D$27</definedName>
    <definedName name="УПбазСНII">'[1]Структура потерь'!$D$46</definedName>
    <definedName name="УПрегВН">'[1]Структура потерь'!$G$8</definedName>
    <definedName name="УПрегНН">'[1]Структура потерь'!$G$65</definedName>
    <definedName name="УПрегСНI">'[1]Структура потерь'!$G$27</definedName>
    <definedName name="УПрегСНII">'[1]Структура потерь'!$G$46</definedName>
  </definedNames>
  <calcPr calcId="145621"/>
</workbook>
</file>

<file path=xl/calcChain.xml><?xml version="1.0" encoding="utf-8"?>
<calcChain xmlns="http://schemas.openxmlformats.org/spreadsheetml/2006/main">
  <c r="F150" i="6" l="1"/>
  <c r="I147" i="6"/>
  <c r="F147" i="6"/>
  <c r="G145" i="6"/>
  <c r="G144" i="6"/>
  <c r="K143" i="6"/>
  <c r="J143" i="6"/>
  <c r="I143" i="6"/>
  <c r="H143" i="6"/>
  <c r="G143" i="6" s="1"/>
  <c r="G142" i="6"/>
  <c r="K141" i="6"/>
  <c r="J141" i="6"/>
  <c r="I141" i="6"/>
  <c r="H141" i="6"/>
  <c r="G141" i="6"/>
  <c r="G140" i="6"/>
  <c r="G139" i="6"/>
  <c r="G138" i="6"/>
  <c r="K137" i="6"/>
  <c r="J137" i="6"/>
  <c r="I137" i="6"/>
  <c r="H137" i="6"/>
  <c r="G137" i="6"/>
  <c r="G136" i="6"/>
  <c r="G135" i="6"/>
  <c r="K134" i="6"/>
  <c r="J134" i="6"/>
  <c r="I134" i="6"/>
  <c r="H134" i="6"/>
  <c r="G134" i="6" s="1"/>
  <c r="G133" i="6"/>
  <c r="K132" i="6"/>
  <c r="J132" i="6"/>
  <c r="J131" i="6" s="1"/>
  <c r="I132" i="6"/>
  <c r="H132" i="6"/>
  <c r="G132" i="6" s="1"/>
  <c r="K131" i="6"/>
  <c r="I131" i="6"/>
  <c r="G130" i="6"/>
  <c r="G129" i="6"/>
  <c r="G128" i="6"/>
  <c r="K127" i="6"/>
  <c r="J127" i="6"/>
  <c r="I127" i="6"/>
  <c r="H127" i="6"/>
  <c r="G127" i="6"/>
  <c r="G126" i="6"/>
  <c r="K125" i="6"/>
  <c r="J125" i="6"/>
  <c r="I125" i="6"/>
  <c r="H125" i="6"/>
  <c r="G125" i="6"/>
  <c r="G123" i="6"/>
  <c r="G122" i="6"/>
  <c r="K121" i="6"/>
  <c r="J121" i="6"/>
  <c r="I121" i="6"/>
  <c r="H121" i="6"/>
  <c r="G121" i="6" s="1"/>
  <c r="G120" i="6"/>
  <c r="K119" i="6"/>
  <c r="J119" i="6"/>
  <c r="I119" i="6"/>
  <c r="H119" i="6"/>
  <c r="G119" i="6" s="1"/>
  <c r="G118" i="6"/>
  <c r="G117" i="6"/>
  <c r="G116" i="6"/>
  <c r="K115" i="6"/>
  <c r="J115" i="6"/>
  <c r="I115" i="6"/>
  <c r="H115" i="6"/>
  <c r="G115" i="6" s="1"/>
  <c r="G114" i="6"/>
  <c r="G113" i="6"/>
  <c r="G112" i="6"/>
  <c r="G111" i="6"/>
  <c r="G110" i="6"/>
  <c r="G109" i="6"/>
  <c r="K108" i="6"/>
  <c r="J108" i="6"/>
  <c r="I108" i="6"/>
  <c r="H108" i="6"/>
  <c r="G108" i="6"/>
  <c r="G107" i="6"/>
  <c r="G106" i="6"/>
  <c r="K105" i="6"/>
  <c r="J105" i="6"/>
  <c r="I105" i="6"/>
  <c r="H105" i="6"/>
  <c r="G105" i="6" s="1"/>
  <c r="G104" i="6"/>
  <c r="G103" i="6"/>
  <c r="K102" i="6"/>
  <c r="K101" i="6" s="1"/>
  <c r="K99" i="6" s="1"/>
  <c r="K98" i="6" s="1"/>
  <c r="J102" i="6"/>
  <c r="I102" i="6"/>
  <c r="I101" i="6" s="1"/>
  <c r="I99" i="6" s="1"/>
  <c r="I98" i="6" s="1"/>
  <c r="H102" i="6"/>
  <c r="G102" i="6"/>
  <c r="J101" i="6"/>
  <c r="H101" i="6"/>
  <c r="G101" i="6" s="1"/>
  <c r="G100" i="6"/>
  <c r="J99" i="6"/>
  <c r="J98" i="6" s="1"/>
  <c r="H99" i="6"/>
  <c r="G99" i="6" s="1"/>
  <c r="G97" i="6"/>
  <c r="G96" i="6"/>
  <c r="G95" i="6"/>
  <c r="K94" i="6"/>
  <c r="J94" i="6"/>
  <c r="I94" i="6"/>
  <c r="H94" i="6"/>
  <c r="G94" i="6"/>
  <c r="K93" i="6"/>
  <c r="J93" i="6"/>
  <c r="G93" i="6" s="1"/>
  <c r="K92" i="6"/>
  <c r="I92" i="6"/>
  <c r="H92" i="6"/>
  <c r="G90" i="6"/>
  <c r="G89" i="6"/>
  <c r="G88" i="6"/>
  <c r="K85" i="6"/>
  <c r="J85" i="6"/>
  <c r="I85" i="6"/>
  <c r="H85" i="6"/>
  <c r="G85" i="6" s="1"/>
  <c r="G84" i="6"/>
  <c r="G83" i="6"/>
  <c r="G82" i="6"/>
  <c r="G81" i="6"/>
  <c r="G80" i="6"/>
  <c r="G79" i="6"/>
  <c r="G78" i="6"/>
  <c r="K75" i="6"/>
  <c r="J75" i="6"/>
  <c r="I75" i="6"/>
  <c r="H75" i="6"/>
  <c r="G75" i="6" s="1"/>
  <c r="G74" i="6"/>
  <c r="G73" i="6"/>
  <c r="G72" i="6"/>
  <c r="G71" i="6"/>
  <c r="G70" i="6"/>
  <c r="K69" i="6"/>
  <c r="J69" i="6"/>
  <c r="I69" i="6"/>
  <c r="H69" i="6"/>
  <c r="G69" i="6" s="1"/>
  <c r="G68" i="6"/>
  <c r="G67" i="6"/>
  <c r="G66" i="6"/>
  <c r="G65" i="6"/>
  <c r="G64" i="6"/>
  <c r="K63" i="6"/>
  <c r="J63" i="6"/>
  <c r="I63" i="6"/>
  <c r="H63" i="6"/>
  <c r="G63" i="6" s="1"/>
  <c r="K60" i="6"/>
  <c r="J60" i="6"/>
  <c r="I60" i="6"/>
  <c r="H60" i="6"/>
  <c r="G60" i="6"/>
  <c r="K57" i="6"/>
  <c r="J57" i="6"/>
  <c r="I57" i="6"/>
  <c r="H57" i="6"/>
  <c r="G57" i="6" s="1"/>
  <c r="K54" i="6"/>
  <c r="J54" i="6"/>
  <c r="I54" i="6"/>
  <c r="H54" i="6"/>
  <c r="G54" i="6"/>
  <c r="G53" i="6"/>
  <c r="K52" i="6"/>
  <c r="K86" i="6" s="1"/>
  <c r="J52" i="6"/>
  <c r="J86" i="6" s="1"/>
  <c r="I52" i="6"/>
  <c r="I86" i="6" s="1"/>
  <c r="H52" i="6"/>
  <c r="H86" i="6" s="1"/>
  <c r="G52" i="6"/>
  <c r="K49" i="6"/>
  <c r="J49" i="6"/>
  <c r="I49" i="6"/>
  <c r="H49" i="6"/>
  <c r="G49" i="6"/>
  <c r="G48" i="6"/>
  <c r="G47" i="6"/>
  <c r="G46" i="6"/>
  <c r="G45" i="6"/>
  <c r="G44" i="6"/>
  <c r="G43" i="6"/>
  <c r="G42" i="6"/>
  <c r="K39" i="6"/>
  <c r="J39" i="6"/>
  <c r="I39" i="6"/>
  <c r="H39" i="6"/>
  <c r="G39" i="6"/>
  <c r="G38" i="6"/>
  <c r="G37" i="6"/>
  <c r="G36" i="6"/>
  <c r="G35" i="6"/>
  <c r="G34" i="6"/>
  <c r="K33" i="6"/>
  <c r="J33" i="6"/>
  <c r="I33" i="6"/>
  <c r="H33" i="6"/>
  <c r="G33" i="6"/>
  <c r="G32" i="6"/>
  <c r="G31" i="6"/>
  <c r="G30" i="6"/>
  <c r="G29" i="6"/>
  <c r="G28" i="6"/>
  <c r="K27" i="6"/>
  <c r="J27" i="6"/>
  <c r="I27" i="6"/>
  <c r="H27" i="6"/>
  <c r="G27" i="6" s="1"/>
  <c r="G25" i="6"/>
  <c r="K23" i="6"/>
  <c r="J23" i="6"/>
  <c r="I23" i="6"/>
  <c r="H23" i="6"/>
  <c r="G23" i="6" s="1"/>
  <c r="K20" i="6"/>
  <c r="J20" i="6"/>
  <c r="I20" i="6"/>
  <c r="H20" i="6"/>
  <c r="G20" i="6"/>
  <c r="K17" i="6"/>
  <c r="J17" i="6"/>
  <c r="I17" i="6"/>
  <c r="H17" i="6"/>
  <c r="G17" i="6" s="1"/>
  <c r="G16" i="6"/>
  <c r="K15" i="6"/>
  <c r="K50" i="6" s="1"/>
  <c r="J15" i="6"/>
  <c r="J50" i="6" s="1"/>
  <c r="I15" i="6"/>
  <c r="I50" i="6" s="1"/>
  <c r="H15" i="6"/>
  <c r="H50" i="6" s="1"/>
  <c r="D9" i="6"/>
  <c r="G50" i="6" l="1"/>
  <c r="G86" i="6"/>
  <c r="G15" i="6"/>
  <c r="J92" i="6"/>
  <c r="G92" i="6" s="1"/>
  <c r="H98" i="6"/>
  <c r="G98" i="6" s="1"/>
  <c r="H131" i="6"/>
  <c r="G131" i="6" s="1"/>
</calcChain>
</file>

<file path=xl/sharedStrings.xml><?xml version="1.0" encoding="utf-8"?>
<sst xmlns="http://schemas.openxmlformats.org/spreadsheetml/2006/main" count="398" uniqueCount="330">
  <si>
    <t>ВН</t>
  </si>
  <si>
    <t>НН</t>
  </si>
  <si>
    <t>Всего</t>
  </si>
  <si>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</si>
  <si>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</si>
  <si>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</si>
  <si>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</si>
  <si>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</si>
  <si>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</si>
  <si>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</si>
  <si>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</si>
  <si>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</si>
  <si>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</si>
  <si>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</si>
  <si>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Коды по ОКЕИ: 1000 киловатт-часов – 246, мегаватт – 215, тысяча рублей – 384</t>
  </si>
  <si>
    <t>Наименование показателя</t>
  </si>
  <si>
    <t>Код строки</t>
  </si>
  <si>
    <t>В том числе по уровню напряжения</t>
  </si>
  <si>
    <t>СН1</t>
  </si>
  <si>
    <t>СН2</t>
  </si>
  <si>
    <t>Поступление в сеть из других уровней напряжения (трансформация)</t>
  </si>
  <si>
    <t xml:space="preserve">НН 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</si>
  <si>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</si>
  <si>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</si>
  <si>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</si>
  <si>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</si>
  <si>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Небаланс</t>
  </si>
  <si>
    <t>Заявленная мощность</t>
  </si>
  <si>
    <t>Максимальная мощность</t>
  </si>
  <si>
    <t>Резервируемая мощность</t>
  </si>
  <si>
    <t>по одноставочному тарифу</t>
  </si>
  <si>
    <t>мощность</t>
  </si>
  <si>
    <t>компенсация потерь</t>
  </si>
  <si>
    <t>(Ф.И.О.)</t>
  </si>
  <si>
    <t>(подпись)</t>
  </si>
  <si>
    <t>(должность)</t>
  </si>
  <si>
    <t>«____» _________20__ год</t>
  </si>
  <si>
    <t>(номер контактного телефона)</t>
  </si>
  <si>
    <t>(дата составления документа)</t>
  </si>
  <si>
    <t>№ п/п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</si>
  <si>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</si>
  <si>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</si>
  <si>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</si>
  <si>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</si>
  <si>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</si>
  <si>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</si>
  <si>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</si>
  <si>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</si>
  <si>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</si>
  <si>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</si>
  <si>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</si>
  <si>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</si>
  <si>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</si>
  <si>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</si>
  <si>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</si>
  <si>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</si>
  <si>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</si>
  <si>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</si>
  <si>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О</t>
  </si>
  <si>
    <t>1.4.1</t>
  </si>
  <si>
    <t>ПАО "МРСК Северо-Запада"</t>
  </si>
  <si>
    <t>7802312751</t>
  </si>
  <si>
    <t>997650001</t>
  </si>
  <si>
    <t>31079950</t>
  </si>
  <si>
    <t>2</t>
  </si>
  <si>
    <t>630</t>
  </si>
  <si>
    <t>2.1</t>
  </si>
  <si>
    <t>640</t>
  </si>
  <si>
    <t>2.2</t>
  </si>
  <si>
    <t>650</t>
  </si>
  <si>
    <t>2.3</t>
  </si>
  <si>
    <t>660</t>
  </si>
  <si>
    <t>2.4</t>
  </si>
  <si>
    <t>670</t>
  </si>
  <si>
    <t>3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</si>
  <si>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</si>
  <si>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</si>
  <si>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</si>
  <si>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</si>
  <si>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</si>
  <si>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</si>
  <si>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</si>
  <si>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</si>
  <si>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</si>
  <si>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</si>
  <si>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</si>
  <si>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</si>
  <si>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</si>
  <si>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</si>
  <si>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</si>
  <si>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</si>
  <si>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</si>
  <si>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</si>
  <si>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</si>
  <si>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</si>
  <si>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</si>
  <si>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</si>
  <si>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4.4</t>
  </si>
  <si>
    <t>населению и приравненным к нему категориям</t>
  </si>
  <si>
    <t>950</t>
  </si>
  <si>
    <t>5</t>
  </si>
  <si>
    <t>960</t>
  </si>
  <si>
    <t>6</t>
  </si>
  <si>
    <t>970</t>
  </si>
  <si>
    <t>7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</si>
  <si>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</si>
  <si>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</si>
  <si>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</si>
  <si>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</si>
  <si>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</si>
  <si>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</si>
  <si>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</si>
  <si>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</si>
  <si>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</si>
  <si>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</si>
  <si>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</si>
  <si>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</si>
  <si>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</si>
  <si>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</si>
  <si>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</si>
  <si>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</si>
  <si>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</si>
  <si>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</si>
  <si>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</si>
  <si>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</si>
  <si>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</si>
  <si>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</si>
  <si>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</si>
  <si>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12.3</t>
  </si>
  <si>
    <t>1260</t>
  </si>
  <si>
    <t>12.3.0</t>
  </si>
  <si>
    <t>12.4</t>
  </si>
  <si>
    <t>1460</t>
  </si>
  <si>
    <t>12.4.0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</si>
  <si>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</si>
  <si>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</si>
  <si>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</si>
  <si>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</si>
  <si>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</si>
  <si>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</si>
  <si>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</si>
  <si>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</si>
  <si>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</si>
  <si>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</si>
  <si>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</si>
  <si>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</si>
  <si>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</si>
  <si>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</si>
  <si>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</si>
  <si>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</si>
  <si>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</si>
  <si>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</si>
  <si>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</si>
  <si>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</si>
  <si>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</si>
  <si>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</si>
  <si>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</si>
  <si>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</si>
  <si>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</si>
  <si>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</si>
  <si>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</si>
  <si>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</si>
  <si>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</si>
  <si>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</si>
  <si>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</si>
  <si>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</si>
  <si>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</si>
  <si>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</si>
  <si>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</si>
  <si>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</si>
  <si>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</si>
  <si>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</si>
  <si>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</si>
  <si>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</si>
  <si>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</si>
  <si>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</si>
  <si>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</si>
  <si>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</si>
  <si>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</si>
  <si>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</si>
  <si>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</si>
  <si>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</si>
  <si>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2070</t>
  </si>
  <si>
    <t>24</t>
  </si>
  <si>
    <t>2080</t>
  </si>
  <si>
    <t>25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</si>
  <si>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</si>
  <si>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</si>
  <si>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</si>
  <si>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</si>
  <si>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</si>
  <si>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</si>
  <si>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</si>
  <si>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</si>
  <si>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</si>
  <si>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</si>
  <si>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</si>
  <si>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</si>
  <si>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</si>
  <si>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</si>
  <si>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</si>
  <si>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</si>
  <si>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</si>
  <si>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</si>
  <si>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</si>
  <si>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</si>
  <si>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</si>
  <si>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</si>
  <si>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</si>
  <si>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</si>
  <si>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</si>
  <si>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</si>
  <si>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</si>
  <si>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</si>
  <si>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</si>
  <si>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</si>
  <si>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</si>
  <si>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</si>
  <si>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</si>
  <si>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</si>
  <si>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</si>
  <si>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</si>
  <si>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</si>
  <si>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</si>
  <si>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</si>
  <si>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</si>
  <si>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</si>
  <si>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</si>
  <si>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</si>
  <si>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</si>
  <si>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</si>
  <si>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</si>
  <si>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</si>
  <si>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</si>
  <si>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</si>
  <si>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</si>
  <si>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</si>
  <si>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</si>
  <si>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</si>
  <si>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</si>
  <si>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</si>
  <si>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</si>
  <si>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</si>
  <si>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</si>
  <si>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</si>
  <si>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</si>
  <si>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</si>
  <si>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</si>
  <si>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</si>
  <si>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</si>
  <si>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</si>
  <si>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</si>
  <si>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</si>
  <si>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</si>
  <si>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</si>
  <si>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</si>
  <si>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</si>
  <si>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</si>
  <si>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</si>
  <si>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</si>
  <si>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</si>
  <si>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</si>
  <si>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</si>
  <si>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</si>
  <si>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</si>
  <si>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</si>
  <si>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</si>
  <si>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</si>
  <si>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</si>
  <si>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</si>
  <si>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</si>
  <si>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</si>
  <si>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</si>
  <si>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</si>
  <si>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</si>
  <si>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</si>
  <si>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</si>
  <si>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</si>
  <si>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</si>
  <si>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</si>
  <si>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</si>
  <si>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</si>
  <si>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</si>
  <si>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</si>
  <si>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</si>
  <si>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</si>
  <si>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</si>
  <si>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</si>
  <si>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</si>
  <si>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</si>
  <si>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</si>
  <si>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</si>
  <si>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</si>
  <si>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</si>
  <si>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</si>
  <si>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</si>
  <si>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</si>
  <si>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</si>
  <si>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</si>
  <si>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</si>
  <si>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</si>
  <si>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</si>
  <si>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</si>
  <si>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</si>
  <si>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</si>
  <si>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</si>
  <si>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</si>
  <si>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</si>
  <si>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</si>
  <si>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</si>
  <si>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</si>
  <si>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</si>
  <si>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</si>
  <si>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</si>
  <si>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</si>
  <si>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</si>
  <si>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</si>
  <si>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</si>
  <si>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</si>
  <si>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</si>
  <si>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920</t>
  </si>
  <si>
    <t>31.2.2</t>
  </si>
  <si>
    <t>2620</t>
  </si>
  <si>
    <t>910</t>
  </si>
  <si>
    <t>Должностное лицо, ответственное за</t>
  </si>
  <si>
    <t>предоставление статистической информации</t>
  </si>
  <si>
    <t>(лицо, уполномоченное предоставлять</t>
  </si>
  <si>
    <t>статистическую информацию от имени</t>
  </si>
  <si>
    <t>юридического лица)</t>
  </si>
  <si>
    <t>Сведения об отпуске (передаче) электроэнергии распределительными сетевыми организациями отдельным категориям потребителей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</si>
</sst>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#,##0.0000"/>
    <numFmt numFmtId="167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10"/>
      <name val="Tahoma"/>
      <family val="2"/>
      <charset val="204"/>
    </font>
    <font>
      <sz val="9"/>
      <color indexed="23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1"/>
      <color indexed="22"/>
      <name val="Wingdings 2"/>
      <family val="1"/>
      <charset val="2"/>
    </font>
    <font>
      <sz val="10"/>
      <color theme="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4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2" fillId="0" borderId="0" xfId="41" applyFont="1" applyAlignment="1" applyProtection="1">
      <alignment vertical="center"/>
    </xf>
    <xf numFmtId="0" fontId="2" fillId="0" borderId="0" xfId="41" applyNumberFormat="1" applyFont="1" applyAlignment="1" applyProtection="1">
      <alignment vertical="center"/>
    </xf>
    <xf numFmtId="0" fontId="2" fillId="0" borderId="0" xfId="42" applyFont="1" applyAlignment="1" applyProtection="1">
      <alignment vertical="center"/>
    </xf>
    <xf numFmtId="49" fontId="2" fillId="0" borderId="0" xfId="41" applyNumberFormat="1" applyFont="1" applyAlignment="1" applyProtection="1">
      <alignment vertical="center"/>
    </xf>
    <xf numFmtId="0" fontId="2" fillId="0" borderId="0" xfId="41" applyFont="1" applyBorder="1" applyAlignment="1" applyProtection="1">
      <alignment vertical="center"/>
    </xf>
    <xf numFmtId="0" fontId="3" fillId="0" borderId="0" xfId="41" applyFont="1" applyBorder="1" applyAlignment="1" applyProtection="1">
      <alignment horizontal="right" vertical="center"/>
    </xf>
    <xf numFmtId="0" fontId="3" fillId="0" borderId="0" xfId="41" applyFont="1" applyAlignment="1" applyProtection="1">
      <alignment horizontal="center" vertical="center"/>
    </xf>
    <xf numFmtId="0" fontId="3" fillId="0" borderId="0" xfId="41" applyFont="1" applyFill="1" applyBorder="1" applyAlignment="1" applyProtection="1">
      <alignment horizontal="center" vertical="center"/>
    </xf>
    <xf numFmtId="0" fontId="2" fillId="0" borderId="1" xfId="41" applyFont="1" applyBorder="1" applyAlignment="1" applyProtection="1">
      <alignment vertical="center"/>
    </xf>
    <xf numFmtId="0" fontId="2" fillId="0" borderId="3" xfId="41" applyFont="1" applyBorder="1" applyAlignment="1" applyProtection="1">
      <alignment vertical="center"/>
    </xf>
    <xf numFmtId="49" fontId="2" fillId="0" borderId="0" xfId="44" applyFont="1" applyAlignment="1" applyProtection="1">
      <alignment vertical="center"/>
    </xf>
    <xf numFmtId="49" fontId="2" fillId="0" borderId="0" xfId="44" applyFont="1" applyBorder="1" applyAlignment="1" applyProtection="1">
      <alignment vertical="center"/>
    </xf>
    <xf numFmtId="49" fontId="2" fillId="0" borderId="3" xfId="44" applyFont="1" applyBorder="1" applyAlignment="1" applyProtection="1">
      <alignment vertical="center"/>
    </xf>
    <xf numFmtId="49" fontId="2" fillId="0" borderId="2" xfId="44" applyFont="1" applyBorder="1" applyAlignment="1">
      <alignment horizontal="center" vertical="center" wrapText="1"/>
    </xf>
    <xf numFmtId="0" fontId="2" fillId="0" borderId="3" xfId="41" applyFont="1" applyFill="1" applyBorder="1" applyAlignment="1" applyProtection="1">
      <alignment vertical="center"/>
    </xf>
    <xf numFmtId="0" fontId="2" fillId="0" borderId="0" xfId="41" applyFont="1" applyFill="1" applyBorder="1" applyAlignment="1" applyProtection="1">
      <alignment vertical="center"/>
    </xf>
    <xf numFmtId="0" fontId="2" fillId="0" borderId="1" xfId="41" applyFont="1" applyFill="1" applyBorder="1" applyAlignment="1" applyProtection="1">
      <alignment horizontal="center" vertical="center" wrapText="1"/>
    </xf>
    <xf numFmtId="0" fontId="2" fillId="0" borderId="0" xfId="41" applyFont="1" applyFill="1" applyBorder="1" applyAlignment="1" applyProtection="1">
      <alignment horizontal="center" vertical="center" wrapText="1"/>
    </xf>
    <xf numFmtId="0" fontId="6" fillId="0" borderId="0" xfId="41" applyFont="1" applyProtection="1"/>
    <xf numFmtId="0" fontId="6" fillId="0" borderId="0" xfId="41" applyFont="1" applyBorder="1" applyProtection="1"/>
    <xf numFmtId="0" fontId="6" fillId="0" borderId="0" xfId="41" applyFont="1" applyBorder="1" applyAlignment="1" applyProtection="1">
      <alignment horizontal="center" vertical="center"/>
    </xf>
    <xf numFmtId="0" fontId="6" fillId="0" borderId="4" xfId="41" applyFont="1" applyBorder="1" applyProtection="1"/>
    <xf numFmtId="0" fontId="6" fillId="0" borderId="0" xfId="41" applyFont="1" applyAlignment="1" applyProtection="1">
      <alignment horizontal="center" vertical="center"/>
    </xf>
    <xf numFmtId="0" fontId="6" fillId="0" borderId="0" xfId="41" applyFont="1" applyAlignment="1" applyProtection="1">
      <alignment horizontal="left" vertical="center"/>
    </xf>
    <xf numFmtId="0" fontId="6" fillId="0" borderId="0" xfId="41" applyFont="1" applyAlignment="1" applyProtection="1">
      <alignment vertical="center"/>
    </xf>
    <xf numFmtId="0" fontId="6" fillId="0" borderId="5" xfId="41" applyFont="1" applyBorder="1" applyAlignment="1" applyProtection="1">
      <alignment horizontal="center" vertical="center"/>
    </xf>
    <xf numFmtId="0" fontId="6" fillId="0" borderId="4" xfId="41" applyNumberFormat="1" applyFont="1" applyBorder="1" applyAlignment="1" applyProtection="1">
      <alignment horizontal="center" vertical="center"/>
    </xf>
    <xf numFmtId="0" fontId="6" fillId="0" borderId="0" xfId="41" applyFont="1" applyAlignment="1" applyProtection="1">
      <alignment horizontal="center" vertical="center"/>
    </xf>
    <xf numFmtId="0" fontId="2" fillId="0" borderId="2" xfId="45" applyFont="1" applyBorder="1" applyAlignment="1" applyProtection="1">
      <alignment horizontal="center" vertical="center" wrapText="1"/>
    </xf>
    <xf numFmtId="0" fontId="2" fillId="0" borderId="0" xfId="41" applyFont="1" applyAlignment="1" applyProtection="1">
      <alignment horizontal="left" vertical="center" indent="1"/>
    </xf>
    <xf numFmtId="0" fontId="3" fillId="0" borderId="1" xfId="43" applyFont="1" applyFill="1" applyBorder="1" applyAlignment="1" applyProtection="1">
      <alignment horizontal="left" vertical="center" wrapText="1"/>
    </xf>
    <xf numFmtId="0" fontId="2" fillId="0" borderId="6" xfId="43" applyFont="1" applyFill="1" applyBorder="1" applyAlignment="1" applyProtection="1">
      <alignment horizontal="left" vertical="center"/>
    </xf>
    <xf numFmtId="49" fontId="2" fillId="0" borderId="0" xfId="44" applyFont="1" applyBorder="1" applyAlignment="1">
      <alignment horizontal="right" vertical="center"/>
    </xf>
    <xf numFmtId="0" fontId="2" fillId="0" borderId="7" xfId="41" applyFont="1" applyBorder="1" applyAlignment="1" applyProtection="1">
      <alignment horizontal="center" vertical="center" wrapText="1"/>
    </xf>
    <xf numFmtId="0" fontId="2" fillId="0" borderId="7" xfId="45" applyFont="1" applyBorder="1" applyAlignment="1" applyProtection="1">
      <alignment horizontal="center" vertical="center" wrapText="1"/>
    </xf>
    <xf numFmtId="0" fontId="2" fillId="0" borderId="8" xfId="41" applyFont="1" applyBorder="1" applyAlignment="1" applyProtection="1">
      <alignment horizontal="center" vertical="center" wrapText="1"/>
    </xf>
    <xf numFmtId="0" fontId="2" fillId="0" borderId="9" xfId="45" applyFont="1" applyBorder="1" applyAlignment="1" applyProtection="1">
      <alignment horizontal="center" vertical="center" wrapText="1"/>
    </xf>
    <xf numFmtId="0" fontId="2" fillId="0" borderId="9" xfId="45" applyFont="1" applyBorder="1" applyAlignment="1" applyProtection="1">
      <alignment horizontal="center" vertical="center" wrapText="1"/>
    </xf>
    <xf numFmtId="0" fontId="2" fillId="0" borderId="10" xfId="45" applyFont="1" applyBorder="1" applyAlignment="1" applyProtection="1">
      <alignment horizontal="center" vertical="center" wrapText="1"/>
    </xf>
    <xf numFmtId="0" fontId="7" fillId="0" borderId="0" xfId="41" applyFont="1" applyBorder="1" applyAlignment="1" applyProtection="1">
      <alignment horizontal="center" vertical="center" wrapText="1"/>
    </xf>
    <xf numFmtId="49" fontId="2" fillId="4" borderId="9" xfId="44" applyFont="1" applyFill="1" applyBorder="1" applyAlignment="1">
      <alignment horizontal="center" vertical="center"/>
    </xf>
    <xf numFmtId="49" fontId="2" fillId="4" borderId="11" xfId="44" applyFont="1" applyFill="1" applyBorder="1" applyAlignment="1">
      <alignment horizontal="center" vertical="center"/>
    </xf>
    <xf numFmtId="49" fontId="2" fillId="4" borderId="12" xfId="44" applyFont="1" applyFill="1" applyBorder="1" applyAlignment="1">
      <alignment horizontal="center" vertical="center"/>
    </xf>
    <xf numFmtId="49" fontId="2" fillId="0" borderId="10" xfId="44" applyNumberFormat="1" applyFont="1" applyBorder="1" applyAlignment="1" applyProtection="1">
      <alignment vertical="center"/>
    </xf>
    <xf numFmtId="49" fontId="2" fillId="5" borderId="2" xfId="44" applyFont="1" applyFill="1" applyBorder="1" applyAlignment="1">
      <alignment vertical="center" wrapText="1"/>
    </xf>
    <xf numFmtId="167" fontId="2" fillId="3" borderId="2" xfId="44" applyNumberFormat="1" applyFont="1" applyFill="1" applyBorder="1" applyAlignment="1" applyProtection="1">
      <alignment horizontal="right" vertical="center"/>
    </xf>
    <xf numFmtId="49" fontId="8" fillId="0" borderId="0" xfId="44" applyFont="1" applyBorder="1" applyAlignment="1">
      <alignment horizontal="center" vertical="center" wrapText="1"/>
    </xf>
    <xf numFmtId="49" fontId="2" fillId="0" borderId="2" xfId="44" applyFont="1" applyBorder="1" applyAlignment="1">
      <alignment horizontal="left" vertical="center" wrapText="1" indent="1"/>
    </xf>
    <xf numFmtId="167" fontId="2" fillId="2" borderId="2" xfId="44" applyNumberFormat="1" applyFont="1" applyFill="1" applyBorder="1" applyAlignment="1" applyProtection="1">
      <alignment horizontal="right" vertical="center"/>
      <protection locked="0"/>
    </xf>
    <xf numFmtId="49" fontId="8" fillId="0" borderId="9" xfId="44" applyNumberFormat="1" applyFont="1" applyBorder="1" applyAlignment="1" applyProtection="1">
      <alignment vertical="center"/>
    </xf>
    <xf numFmtId="49" fontId="2" fillId="0" borderId="1" xfId="44" applyFont="1" applyFill="1" applyBorder="1" applyAlignment="1" applyProtection="1">
      <alignment horizontal="left" vertical="center" wrapText="1" indent="1"/>
    </xf>
    <xf numFmtId="49" fontId="8" fillId="0" borderId="1" xfId="44" applyFont="1" applyFill="1" applyBorder="1" applyAlignment="1" applyProtection="1">
      <alignment horizontal="center" vertical="center" wrapText="1"/>
    </xf>
    <xf numFmtId="166" fontId="2" fillId="0" borderId="1" xfId="44" applyNumberFormat="1" applyFont="1" applyFill="1" applyBorder="1" applyAlignment="1" applyProtection="1">
      <alignment horizontal="right" vertical="center"/>
    </xf>
    <xf numFmtId="49" fontId="9" fillId="6" borderId="9" xfId="0" applyNumberFormat="1" applyFont="1" applyFill="1" applyBorder="1" applyAlignment="1" applyProtection="1">
      <alignment horizontal="center" vertical="top"/>
    </xf>
    <xf numFmtId="0" fontId="9" fillId="6" borderId="11" xfId="0" applyFont="1" applyFill="1" applyBorder="1" applyAlignment="1" applyProtection="1">
      <alignment horizontal="left" vertical="center" indent="1"/>
    </xf>
    <xf numFmtId="0" fontId="9" fillId="6" borderId="11" xfId="0" applyFont="1" applyFill="1" applyBorder="1" applyAlignment="1" applyProtection="1">
      <alignment horizontal="center" vertical="top"/>
    </xf>
    <xf numFmtId="0" fontId="9" fillId="6" borderId="12" xfId="0" applyFont="1" applyFill="1" applyBorder="1" applyAlignment="1" applyProtection="1">
      <alignment horizontal="center" vertical="top"/>
    </xf>
    <xf numFmtId="49" fontId="8" fillId="0" borderId="0" xfId="44" applyFont="1" applyBorder="1" applyAlignment="1" applyProtection="1">
      <alignment vertical="center"/>
    </xf>
    <xf numFmtId="0" fontId="10" fillId="7" borderId="0" xfId="47" applyFont="1" applyFill="1" applyBorder="1" applyAlignment="1" applyProtection="1">
      <alignment horizontal="center" vertical="center" wrapText="1"/>
    </xf>
    <xf numFmtId="0" fontId="2" fillId="7" borderId="9" xfId="47" applyFont="1" applyFill="1" applyBorder="1" applyAlignment="1" applyProtection="1">
      <alignment horizontal="left" vertical="center"/>
    </xf>
    <xf numFmtId="0" fontId="0" fillId="8" borderId="10" xfId="48" applyNumberFormat="1" applyFont="1" applyFill="1" applyBorder="1" applyAlignment="1" applyProtection="1">
      <alignment horizontal="left" vertical="center" wrapText="1" indent="2"/>
    </xf>
    <xf numFmtId="0" fontId="2" fillId="0" borderId="9" xfId="44" applyNumberFormat="1" applyFont="1" applyBorder="1" applyAlignment="1">
      <alignment horizontal="center" vertical="center" wrapText="1"/>
    </xf>
    <xf numFmtId="167" fontId="2" fillId="3" borderId="9" xfId="44" applyNumberFormat="1" applyFont="1" applyFill="1" applyBorder="1" applyAlignment="1" applyProtection="1">
      <alignment horizontal="right" vertical="center"/>
    </xf>
    <xf numFmtId="167" fontId="2" fillId="2" borderId="9" xfId="44" applyNumberFormat="1" applyFont="1" applyFill="1" applyBorder="1" applyAlignment="1" applyProtection="1">
      <alignment horizontal="right" vertical="center"/>
      <protection locked="0"/>
    </xf>
    <xf numFmtId="167" fontId="2" fillId="2" borderId="10" xfId="44" applyNumberFormat="1" applyFont="1" applyFill="1" applyBorder="1" applyAlignment="1" applyProtection="1">
      <alignment horizontal="right" vertical="center"/>
      <protection locked="0"/>
    </xf>
    <xf numFmtId="49" fontId="11" fillId="0" borderId="0" xfId="41" applyNumberFormat="1" applyFont="1" applyAlignment="1" applyProtection="1">
      <alignment vertical="center"/>
    </xf>
    <xf numFmtId="49" fontId="8" fillId="0" borderId="0" xfId="44" applyNumberFormat="1" applyFont="1" applyAlignment="1" applyProtection="1">
      <alignment vertical="center"/>
    </xf>
    <xf numFmtId="166" fontId="2" fillId="0" borderId="2" xfId="44" applyNumberFormat="1" applyFont="1" applyFill="1" applyBorder="1" applyAlignment="1" applyProtection="1">
      <alignment horizontal="right" vertical="center"/>
    </xf>
    <xf numFmtId="49" fontId="2" fillId="5" borderId="2" xfId="44" applyFont="1" applyFill="1" applyBorder="1" applyAlignment="1">
      <alignment horizontal="left" vertical="center" wrapText="1"/>
    </xf>
    <xf numFmtId="49" fontId="2" fillId="0" borderId="2" xfId="44" applyFont="1" applyFill="1" applyBorder="1" applyAlignment="1" applyProtection="1">
      <alignment horizontal="center" vertical="center" wrapText="1"/>
    </xf>
    <xf numFmtId="49" fontId="2" fillId="0" borderId="2" xfId="44" applyFont="1" applyBorder="1" applyAlignment="1">
      <alignment horizontal="left" vertical="center" wrapText="1" indent="2"/>
    </xf>
    <xf numFmtId="49" fontId="2" fillId="0" borderId="2" xfId="44" applyFont="1" applyBorder="1" applyAlignment="1">
      <alignment horizontal="left" vertical="center" wrapText="1" indent="3"/>
    </xf>
    <xf numFmtId="0" fontId="9" fillId="6" borderId="9" xfId="0" applyFont="1" applyFill="1" applyBorder="1" applyAlignment="1" applyProtection="1">
      <alignment horizontal="center" vertical="top"/>
    </xf>
    <xf numFmtId="49" fontId="2" fillId="0" borderId="2" xfId="44" applyFont="1" applyFill="1" applyBorder="1" applyAlignment="1" applyProtection="1">
      <alignment horizontal="left" vertical="center" wrapText="1" indent="1"/>
    </xf>
    <xf numFmtId="167" fontId="2" fillId="0" borderId="2" xfId="44" applyNumberFormat="1" applyFont="1" applyFill="1" applyBorder="1" applyAlignment="1" applyProtection="1">
      <alignment horizontal="right" vertical="center"/>
    </xf>
    <xf numFmtId="49" fontId="2" fillId="0" borderId="10" xfId="41" applyNumberFormat="1" applyFont="1" applyBorder="1" applyAlignment="1" applyProtection="1">
      <alignment vertical="center"/>
    </xf>
    <xf numFmtId="167" fontId="2" fillId="2" borderId="2" xfId="41" applyNumberFormat="1" applyFont="1" applyFill="1" applyBorder="1" applyAlignment="1" applyProtection="1">
      <alignment horizontal="right" vertical="center"/>
      <protection locked="0"/>
    </xf>
    <xf numFmtId="167" fontId="2" fillId="3" borderId="2" xfId="41" applyNumberFormat="1" applyFont="1" applyFill="1" applyBorder="1" applyAlignment="1" applyProtection="1">
      <alignment horizontal="right" vertical="center"/>
    </xf>
    <xf numFmtId="167" fontId="2" fillId="3" borderId="2" xfId="46" applyNumberFormat="1" applyFont="1" applyFill="1" applyBorder="1" applyAlignment="1" applyProtection="1">
      <alignment horizontal="right" vertical="center"/>
    </xf>
    <xf numFmtId="49" fontId="2" fillId="0" borderId="2" xfId="44" applyFont="1" applyBorder="1" applyAlignment="1">
      <alignment horizontal="left" vertical="center" wrapText="1" indent="4"/>
    </xf>
    <xf numFmtId="0" fontId="8" fillId="0" borderId="0" xfId="41" applyFont="1" applyBorder="1" applyAlignment="1" applyProtection="1">
      <alignment vertical="center"/>
    </xf>
    <xf numFmtId="167" fontId="2" fillId="2" borderId="2" xfId="46" applyNumberFormat="1" applyFont="1" applyFill="1" applyBorder="1" applyAlignment="1" applyProtection="1">
      <alignment horizontal="right" vertical="center"/>
      <protection locked="0"/>
    </xf>
    <xf numFmtId="167" fontId="2" fillId="2" borderId="2" xfId="41" applyNumberFormat="1" applyFont="1" applyFill="1" applyBorder="1" applyAlignment="1" applyProtection="1">
      <alignment horizontal="right" vertical="center" wrapText="1"/>
      <protection locked="0"/>
    </xf>
    <xf numFmtId="167" fontId="2" fillId="3" borderId="2" xfId="41" applyNumberFormat="1" applyFont="1" applyFill="1" applyBorder="1" applyAlignment="1" applyProtection="1">
      <alignment horizontal="right" vertical="center" wrapText="1"/>
    </xf>
    <xf numFmtId="167" fontId="2" fillId="2" borderId="10" xfId="41" applyNumberFormat="1" applyFont="1" applyFill="1" applyBorder="1" applyAlignment="1" applyProtection="1">
      <alignment horizontal="right" vertical="center" wrapText="1"/>
      <protection locked="0"/>
    </xf>
  </cellXfs>
  <cellStyles count="49">
    <cellStyle name="Обычный" xfId="0" builtinId="0"/>
    <cellStyle name="Обычный 10" xfId="44"/>
    <cellStyle name="Обычный 2" xfId="1"/>
    <cellStyle name="Обычный_MINENERGO.340.PRIL79(v0.1)" xfId="47"/>
    <cellStyle name="Обычный_ЖКУ_проект3" xfId="48"/>
    <cellStyle name="Обычный_Полезный отпуск электроэнергии и мощности, реализуемой по нерегулируемым ценам" xfId="42"/>
    <cellStyle name="Обычный_Полезный отпуск электроэнергии и мощности, реализуемой по регулируемым ценам" xfId="41"/>
    <cellStyle name="Обычный_Продажа" xfId="46"/>
    <cellStyle name="Обычный_Сведения об отпуске (передаче) электроэнергии потребителям распределительными сетевыми организациями" xfId="45"/>
    <cellStyle name="Обычный_Шаблон по источникам для Модуля Реестр (2)" xfId="43"/>
    <cellStyle name="Финансовый [0] 2" xfId="2"/>
    <cellStyle name="Финансовый 10" xfId="4"/>
    <cellStyle name="Финансовый 11" xfId="5"/>
    <cellStyle name="Финансовый 12" xfId="6"/>
    <cellStyle name="Финансовый 13" xfId="7"/>
    <cellStyle name="Финансовый 14" xfId="8"/>
    <cellStyle name="Финансовый 15" xfId="9"/>
    <cellStyle name="Финансовый 16" xfId="10"/>
    <cellStyle name="Финансовый 17" xfId="11"/>
    <cellStyle name="Финансовый 18" xfId="12"/>
    <cellStyle name="Финансовый 19" xfId="13"/>
    <cellStyle name="Финансовый 2" xfId="3"/>
    <cellStyle name="Финансовый 20" xfId="14"/>
    <cellStyle name="Финансовый 21" xfId="15"/>
    <cellStyle name="Финансовый 22" xfId="16"/>
    <cellStyle name="Финансовый 23" xfId="17"/>
    <cellStyle name="Финансовый 24" xfId="18"/>
    <cellStyle name="Финансовый 25" xfId="19"/>
    <cellStyle name="Финансовый 26" xfId="20"/>
    <cellStyle name="Финансовый 27" xfId="21"/>
    <cellStyle name="Финансовый 28" xfId="22"/>
    <cellStyle name="Финансовый 29" xfId="23"/>
    <cellStyle name="Финансовый 3" xfId="24"/>
    <cellStyle name="Финансовый 30" xfId="25"/>
    <cellStyle name="Финансовый 31" xfId="26"/>
    <cellStyle name="Финансовый 32" xfId="27"/>
    <cellStyle name="Финансовый 33" xfId="28"/>
    <cellStyle name="Финансовый 34" xfId="29"/>
    <cellStyle name="Финансовый 35" xfId="30"/>
    <cellStyle name="Финансовый 36" xfId="31"/>
    <cellStyle name="Финансовый 37" xfId="32"/>
    <cellStyle name="Финансовый 38" xfId="33"/>
    <cellStyle name="Финансовый 39" xfId="34"/>
    <cellStyle name="Финансовый 4" xfId="35"/>
    <cellStyle name="Финансовый 5" xfId="36"/>
    <cellStyle name="Финансовый 6" xfId="37"/>
    <cellStyle name="Финансовый 7" xfId="38"/>
    <cellStyle name="Финансовый 8" xfId="39"/>
    <cellStyle name="Финансовый 9" xfId="4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8;&#1040;&#1056;&#1048;&#1060;&#1067;%202012/&#1055;&#1086;&#1090;&#1077;&#1088;&#1080;/Balance%20&#1050;&#1086;&#1088;&#1103;&#1078;&#1084;&#1072;%202012(06.04.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9;&#1086;%20&#1089;&#1090;&#1072;&#1088;&#1086;&#1075;&#1086;%20D/&#1052;&#1086;&#1080;%20&#1076;&#1086;&#1082;&#1091;&#1084;&#1077;&#1085;&#1090;&#1099;/&#1054;&#1058;&#1063;&#1045;&#1058;&#1053;&#1054;&#1057;&#1058;&#1068;/2017/46-&#1101;&#1101;/&#1075;&#1086;&#1076;/46EP.ST(v2.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9;&#1086;%20&#1089;&#1090;&#1072;&#1088;&#1086;&#1075;&#1086;%20D/&#1052;&#1086;&#1080;%20&#1076;&#1086;&#1082;&#1091;&#1084;&#1077;&#1085;&#1090;&#1099;/&#1054;&#1058;&#1063;&#1045;&#1058;&#1053;&#1054;&#1057;&#1058;&#1068;/2018/46-&#1101;&#1101;/&#1075;&#1086;&#1076;/46EP.STX(v1.0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1 (267)"/>
      <sheetName val="Таблица2 (267)"/>
      <sheetName val="Таблица3 (267)"/>
      <sheetName val="Таблица5 (267)"/>
      <sheetName val="Таблица6 (267)"/>
      <sheetName val="Таблица8 (267)"/>
      <sheetName val="Таблица9 (267)"/>
      <sheetName val="Таблица10 (267)"/>
      <sheetName val="Загрузка"/>
      <sheetName val="Пояснение к формулам"/>
      <sheetName val="Таблица 1"/>
      <sheetName val="Таблица 2"/>
      <sheetName val="Таблица 2А"/>
      <sheetName val="Таблица 3"/>
      <sheetName val="Таблица 4"/>
      <sheetName val="Таблица 4А"/>
      <sheetName val="Таблица 5"/>
      <sheetName val="Таблица 6"/>
      <sheetName val="Таблица 7"/>
      <sheetName val="Таблица 8"/>
      <sheetName val="Таблица 9"/>
      <sheetName val="Определение погрешности"/>
      <sheetName val="Поступление"/>
      <sheetName val="Отпуск круп. потребителям"/>
      <sheetName val="Отпуск по трехфаз. счетчикам"/>
      <sheetName val="Отпуск по однофаз. счетчикам"/>
      <sheetName val="Сводка"/>
      <sheetName val="Структура потерь"/>
      <sheetName val="Потери по уровню напряжения"/>
      <sheetName val="Предложение к нормативу"/>
      <sheetName val="Динамика"/>
      <sheetName val="ДОПУСТИМАЯ_ПОГРЕШНОСТЬ"/>
      <sheetName val="Таблица 1 ПП"/>
      <sheetName val="Таблица 2 ПП"/>
      <sheetName val="Таблица 2а ПП"/>
      <sheetName val="Таблица 6 ПП"/>
      <sheetName val="Таблица 7 ПП"/>
      <sheetName val="Таблица 8 ПП"/>
      <sheetName val="Таблица 9 ПП"/>
      <sheetName val="Предложение на утверждение ПП"/>
      <sheetName val="Динамика основных показателей П"/>
    </sheetNames>
    <sheetDataSet>
      <sheetData sheetId="0"/>
      <sheetData sheetId="1"/>
      <sheetData sheetId="2">
        <row r="8">
          <cell r="B8">
            <v>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0.38209900000000002</v>
          </cell>
          <cell r="D11">
            <v>0.111245</v>
          </cell>
          <cell r="E11">
            <v>1.35137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2.8815E-2</v>
          </cell>
          <cell r="K11">
            <v>4.1999999999999997E-3</v>
          </cell>
          <cell r="L11">
            <v>7.6999999999999994E-3</v>
          </cell>
          <cell r="N11">
            <v>3.8999999999999998E-3</v>
          </cell>
          <cell r="O11">
            <v>0</v>
          </cell>
          <cell r="P11">
            <v>0</v>
          </cell>
          <cell r="Q11">
            <v>0</v>
          </cell>
        </row>
        <row r="12">
          <cell r="B12">
            <v>0</v>
          </cell>
          <cell r="D12">
            <v>0</v>
          </cell>
          <cell r="E12">
            <v>0</v>
          </cell>
          <cell r="I12">
            <v>0</v>
          </cell>
          <cell r="N12">
            <v>0</v>
          </cell>
        </row>
        <row r="13">
          <cell r="B13">
            <v>3.178947</v>
          </cell>
          <cell r="F13">
            <v>0</v>
          </cell>
          <cell r="K13">
            <v>7.9799999999999996E-2</v>
          </cell>
          <cell r="M13">
            <v>0.43015370000000003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4">
          <cell r="F34" t="str">
            <v>не утверждались</v>
          </cell>
        </row>
      </sheetData>
      <sheetData sheetId="11">
        <row r="44">
          <cell r="E44">
            <v>6019.3781197314838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C5">
            <v>299.16341973148121</v>
          </cell>
        </row>
      </sheetData>
      <sheetData sheetId="22">
        <row r="1">
          <cell r="E1">
            <v>0.50847420400399479</v>
          </cell>
        </row>
      </sheetData>
      <sheetData sheetId="23"/>
      <sheetData sheetId="24"/>
      <sheetData sheetId="25"/>
      <sheetData sheetId="26">
        <row r="4">
          <cell r="D4">
            <v>2011</v>
          </cell>
        </row>
        <row r="15">
          <cell r="F15">
            <v>0</v>
          </cell>
          <cell r="G15">
            <v>0</v>
          </cell>
          <cell r="H15">
            <v>1.2772319454365038</v>
          </cell>
          <cell r="I15">
            <v>1.2814012738836706</v>
          </cell>
        </row>
        <row r="19">
          <cell r="C19">
            <v>1.2772319454365038</v>
          </cell>
        </row>
      </sheetData>
      <sheetData sheetId="27">
        <row r="8">
          <cell r="D8">
            <v>0</v>
          </cell>
          <cell r="G8">
            <v>0</v>
          </cell>
        </row>
        <row r="21">
          <cell r="D21">
            <v>0</v>
          </cell>
          <cell r="G21">
            <v>0</v>
          </cell>
        </row>
        <row r="24">
          <cell r="D24">
            <v>0</v>
          </cell>
          <cell r="G24">
            <v>0</v>
          </cell>
        </row>
        <row r="25">
          <cell r="D25">
            <v>0</v>
          </cell>
          <cell r="G25">
            <v>0</v>
          </cell>
        </row>
        <row r="27">
          <cell r="D27">
            <v>0</v>
          </cell>
          <cell r="G27">
            <v>0</v>
          </cell>
        </row>
        <row r="40">
          <cell r="D40">
            <v>0</v>
          </cell>
          <cell r="G40">
            <v>0</v>
          </cell>
        </row>
        <row r="43">
          <cell r="D43">
            <v>0</v>
          </cell>
          <cell r="G43">
            <v>0</v>
          </cell>
        </row>
        <row r="44">
          <cell r="D44">
            <v>0</v>
          </cell>
          <cell r="G44">
            <v>0</v>
          </cell>
        </row>
        <row r="46">
          <cell r="D46">
            <v>1395.9850000000001</v>
          </cell>
          <cell r="G46">
            <v>1395.9850000000001</v>
          </cell>
        </row>
        <row r="59">
          <cell r="D59">
            <v>493.34400000000005</v>
          </cell>
          <cell r="G59">
            <v>630.11471688942663</v>
          </cell>
        </row>
        <row r="62">
          <cell r="D62">
            <v>152.11688171507791</v>
          </cell>
          <cell r="G62">
            <v>171.91441758735854</v>
          </cell>
        </row>
        <row r="63">
          <cell r="D63">
            <v>2041.445881715078</v>
          </cell>
          <cell r="G63">
            <v>2198.0141344767853</v>
          </cell>
        </row>
        <row r="65">
          <cell r="D65">
            <v>509.95370000000003</v>
          </cell>
          <cell r="G65">
            <v>509.95370000000003</v>
          </cell>
        </row>
        <row r="69">
          <cell r="D69">
            <v>3178.9470000000001</v>
          </cell>
          <cell r="G69">
            <v>4073.5067354086732</v>
          </cell>
        </row>
        <row r="70">
          <cell r="D70">
            <v>147.0465380164033</v>
          </cell>
          <cell r="G70">
            <v>166.45520496939821</v>
          </cell>
        </row>
        <row r="71">
          <cell r="D71">
            <v>3835.9472380164034</v>
          </cell>
          <cell r="G71">
            <v>4749.9156403780717</v>
          </cell>
        </row>
        <row r="72">
          <cell r="D72">
            <v>5877.3931197314814</v>
          </cell>
          <cell r="G72">
            <v>6947.929774854857</v>
          </cell>
        </row>
      </sheetData>
      <sheetData sheetId="28">
        <row r="5">
          <cell r="B5">
            <v>0</v>
          </cell>
          <cell r="F5">
            <v>0</v>
          </cell>
        </row>
        <row r="9">
          <cell r="B9">
            <v>0</v>
          </cell>
          <cell r="F9">
            <v>0</v>
          </cell>
        </row>
        <row r="13">
          <cell r="B13">
            <v>61246.022000000004</v>
          </cell>
          <cell r="F13">
            <v>69217</v>
          </cell>
        </row>
        <row r="17">
          <cell r="B17">
            <v>59204.576118284924</v>
          </cell>
          <cell r="F17">
            <v>67018.985865523209</v>
          </cell>
        </row>
        <row r="21">
          <cell r="B21">
            <v>61246.022000000004</v>
          </cell>
          <cell r="F21">
            <v>69217</v>
          </cell>
        </row>
      </sheetData>
      <sheetData sheetId="29"/>
      <sheetData sheetId="30"/>
      <sheetData sheetId="31">
        <row r="1">
          <cell r="M1">
            <v>0</v>
          </cell>
        </row>
        <row r="2">
          <cell r="M2">
            <v>0</v>
          </cell>
        </row>
        <row r="3">
          <cell r="M3">
            <v>152.11688171507791</v>
          </cell>
        </row>
        <row r="4">
          <cell r="M4">
            <v>0</v>
          </cell>
        </row>
        <row r="5">
          <cell r="M5">
            <v>152.11688171507791</v>
          </cell>
        </row>
        <row r="6">
          <cell r="M6">
            <v>0</v>
          </cell>
        </row>
        <row r="7">
          <cell r="M7">
            <v>147.0465380164033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mod_01"/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11"/>
      <sheetName val="modComm"/>
      <sheetName val="modButton"/>
      <sheetName val="modInstruction"/>
      <sheetName val="modHTTP"/>
      <sheetName val="REESTR_ORG"/>
      <sheetName val="REESTR_MO"/>
      <sheetName val="modfrmRegion"/>
      <sheetName val="modfrmReestr"/>
      <sheetName val="modfrmCheckUpdates"/>
      <sheetName val="modReestr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/>
      <sheetData sheetId="3"/>
      <sheetData sheetId="4">
        <row r="18">
          <cell r="G18" t="str">
            <v>МУП "Горсвет"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Бреховских Ирина Викторовна</v>
          </cell>
        </row>
        <row r="45">
          <cell r="G45" t="str">
            <v>Экономист</v>
          </cell>
        </row>
        <row r="46">
          <cell r="G46" t="str">
            <v>8(81850)3-32-51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0"/>
  <sheetViews>
    <sheetView tabSelected="1" topLeftCell="C116" workbookViewId="0">
      <selection activeCell="E150" sqref="E150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89.8554687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77" hidden="1" x14ac:dyDescent="0.25">
      <c r="S1" s="30"/>
      <c r="T1" s="30"/>
      <c r="U1" s="30"/>
      <c r="V1" s="30"/>
      <c r="Y1" s="30"/>
      <c r="AN1" s="30"/>
      <c r="AO1" s="30"/>
      <c r="AP1" s="30"/>
      <c r="BC1" s="30"/>
      <c r="BF1" s="30"/>
      <c r="BI1" s="30"/>
      <c r="BX1" s="30"/>
      <c r="BY1" s="30"/>
    </row>
    <row r="2" spans="1:77" hidden="1" x14ac:dyDescent="0.25"/>
    <row r="3" spans="1:77" hidden="1" x14ac:dyDescent="0.25"/>
    <row r="4" spans="1:77" hidden="1" x14ac:dyDescent="0.25">
      <c r="A4" s="2"/>
      <c r="F4" s="3"/>
      <c r="G4" s="3"/>
      <c r="H4" s="3"/>
      <c r="I4" s="3"/>
      <c r="J4" s="3"/>
      <c r="K4" s="3"/>
      <c r="M4" s="3"/>
      <c r="N4" s="3"/>
      <c r="O4" s="3"/>
      <c r="P4" s="3"/>
      <c r="Q4" s="3"/>
    </row>
    <row r="5" spans="1:77" hidden="1" x14ac:dyDescent="0.25">
      <c r="A5" s="4"/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  <c r="M5" s="1" t="s">
        <v>10</v>
      </c>
      <c r="N5" s="1" t="s">
        <v>10</v>
      </c>
      <c r="O5" s="1" t="s">
        <v>11</v>
      </c>
      <c r="P5" s="1" t="s">
        <v>12</v>
      </c>
      <c r="Q5" s="1" t="s">
        <v>13</v>
      </c>
    </row>
    <row r="6" spans="1:77" hidden="1" x14ac:dyDescent="0.25">
      <c r="A6" s="4"/>
    </row>
    <row r="7" spans="1:77" ht="12" customHeight="1" x14ac:dyDescent="0.25">
      <c r="A7" s="4"/>
      <c r="D7" s="5"/>
      <c r="E7" s="5"/>
      <c r="F7" s="5"/>
      <c r="G7" s="5"/>
      <c r="H7" s="5"/>
      <c r="I7" s="5"/>
      <c r="J7" s="5"/>
      <c r="K7" s="6"/>
      <c r="Q7" s="7"/>
    </row>
    <row r="8" spans="1:77" ht="22.5" customHeight="1" x14ac:dyDescent="0.25">
      <c r="A8" s="4"/>
      <c r="D8" s="31" t="s">
        <v>329</v>
      </c>
      <c r="E8" s="31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77" x14ac:dyDescent="0.25">
      <c r="A9" s="4"/>
      <c r="D9" s="32" t="str">
        <f>IF(org="","Не определено",org)</f>
        <v>МУП "Горсвет"</v>
      </c>
      <c r="E9" s="32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77" ht="12" customHeight="1" x14ac:dyDescent="0.25">
      <c r="D10" s="9"/>
      <c r="E10" s="9"/>
      <c r="F10" s="5"/>
      <c r="G10" s="5"/>
      <c r="H10" s="5"/>
      <c r="I10" s="5"/>
      <c r="K10" s="33" t="s">
        <v>14</v>
      </c>
    </row>
    <row r="11" spans="1:77" ht="15" customHeight="1" x14ac:dyDescent="0.25">
      <c r="C11" s="5"/>
      <c r="D11" s="34" t="s">
        <v>39</v>
      </c>
      <c r="E11" s="29" t="s">
        <v>15</v>
      </c>
      <c r="F11" s="29" t="s">
        <v>16</v>
      </c>
      <c r="G11" s="29" t="s">
        <v>2</v>
      </c>
      <c r="H11" s="29" t="s">
        <v>17</v>
      </c>
      <c r="I11" s="29"/>
      <c r="J11" s="29"/>
      <c r="K11" s="35"/>
      <c r="L11" s="10"/>
    </row>
    <row r="12" spans="1:77" ht="15" customHeight="1" x14ac:dyDescent="0.25">
      <c r="C12" s="5"/>
      <c r="D12" s="36"/>
      <c r="E12" s="37"/>
      <c r="F12" s="37"/>
      <c r="G12" s="37"/>
      <c r="H12" s="38" t="s">
        <v>0</v>
      </c>
      <c r="I12" s="38" t="s">
        <v>18</v>
      </c>
      <c r="J12" s="38" t="s">
        <v>19</v>
      </c>
      <c r="K12" s="39" t="s">
        <v>1</v>
      </c>
      <c r="L12" s="10"/>
    </row>
    <row r="13" spans="1:77" ht="12" customHeight="1" x14ac:dyDescent="0.25">
      <c r="D13" s="40">
        <v>0</v>
      </c>
      <c r="E13" s="40">
        <v>1</v>
      </c>
      <c r="F13" s="40">
        <v>2</v>
      </c>
      <c r="G13" s="40">
        <v>3</v>
      </c>
      <c r="H13" s="40">
        <v>4</v>
      </c>
      <c r="I13" s="40">
        <v>5</v>
      </c>
      <c r="J13" s="40">
        <v>6</v>
      </c>
      <c r="K13" s="40">
        <v>7</v>
      </c>
    </row>
    <row r="14" spans="1:77" s="11" customFormat="1" ht="15" customHeight="1" x14ac:dyDescent="0.25">
      <c r="C14" s="12"/>
      <c r="D14" s="41" t="s">
        <v>40</v>
      </c>
      <c r="E14" s="42"/>
      <c r="F14" s="42"/>
      <c r="G14" s="42"/>
      <c r="H14" s="42"/>
      <c r="I14" s="42"/>
      <c r="J14" s="42"/>
      <c r="K14" s="43"/>
      <c r="L14" s="13"/>
    </row>
    <row r="15" spans="1:77" s="11" customFormat="1" ht="15" customHeight="1" x14ac:dyDescent="0.2">
      <c r="C15" s="12"/>
      <c r="D15" s="44" t="s">
        <v>41</v>
      </c>
      <c r="E15" s="45" t="s">
        <v>42</v>
      </c>
      <c r="F15" s="14">
        <v>10</v>
      </c>
      <c r="G15" s="46">
        <f>SUM(H15:K15)</f>
        <v>57522.076000000001</v>
      </c>
      <c r="H15" s="46">
        <f>H16+H17+H20+H23</f>
        <v>0</v>
      </c>
      <c r="I15" s="46">
        <f>I16+I17+I20+I23</f>
        <v>0</v>
      </c>
      <c r="J15" s="46">
        <f>J16+J17+J20+J23</f>
        <v>57522.076000000001</v>
      </c>
      <c r="K15" s="46">
        <f>K16+K17+K20+K23</f>
        <v>0</v>
      </c>
      <c r="L15" s="13"/>
      <c r="M15" s="19"/>
      <c r="P15" s="47">
        <v>10</v>
      </c>
    </row>
    <row r="16" spans="1:77" s="11" customFormat="1" ht="15" customHeight="1" x14ac:dyDescent="0.2">
      <c r="C16" s="12"/>
      <c r="D16" s="44" t="s">
        <v>43</v>
      </c>
      <c r="E16" s="48" t="s">
        <v>44</v>
      </c>
      <c r="F16" s="14">
        <v>20</v>
      </c>
      <c r="G16" s="46">
        <f t="shared" ref="G16:G131" si="0">SUM(H16:K16)</f>
        <v>0</v>
      </c>
      <c r="H16" s="49"/>
      <c r="I16" s="49"/>
      <c r="J16" s="49"/>
      <c r="K16" s="49"/>
      <c r="L16" s="13"/>
      <c r="M16" s="19"/>
      <c r="P16" s="47">
        <v>20</v>
      </c>
    </row>
    <row r="17" spans="3:16" s="11" customFormat="1" ht="15" customHeight="1" x14ac:dyDescent="0.2">
      <c r="C17" s="12"/>
      <c r="D17" s="44" t="s">
        <v>45</v>
      </c>
      <c r="E17" s="48" t="s">
        <v>46</v>
      </c>
      <c r="F17" s="14">
        <v>30</v>
      </c>
      <c r="G17" s="46">
        <f t="shared" si="0"/>
        <v>0</v>
      </c>
      <c r="H17" s="46">
        <f>SUM(H18:H19)</f>
        <v>0</v>
      </c>
      <c r="I17" s="46">
        <f>SUM(I18:I19)</f>
        <v>0</v>
      </c>
      <c r="J17" s="46">
        <f>SUM(J18:J19)</f>
        <v>0</v>
      </c>
      <c r="K17" s="46">
        <f>SUM(K18:K19)</f>
        <v>0</v>
      </c>
      <c r="L17" s="13"/>
      <c r="M17" s="19"/>
      <c r="P17" s="47">
        <v>30</v>
      </c>
    </row>
    <row r="18" spans="3:16" s="11" customFormat="1" ht="12.75" hidden="1" x14ac:dyDescent="0.2">
      <c r="C18" s="12"/>
      <c r="D18" s="50" t="s">
        <v>47</v>
      </c>
      <c r="E18" s="51"/>
      <c r="F18" s="52" t="s">
        <v>48</v>
      </c>
      <c r="G18" s="53"/>
      <c r="H18" s="53"/>
      <c r="I18" s="53"/>
      <c r="J18" s="53"/>
      <c r="K18" s="53"/>
      <c r="L18" s="13"/>
      <c r="M18" s="19"/>
      <c r="P18" s="47"/>
    </row>
    <row r="19" spans="3:16" s="11" customFormat="1" ht="15" customHeight="1" x14ac:dyDescent="0.2">
      <c r="C19" s="12"/>
      <c r="D19" s="54"/>
      <c r="E19" s="55" t="s">
        <v>49</v>
      </c>
      <c r="F19" s="56"/>
      <c r="G19" s="56"/>
      <c r="H19" s="56"/>
      <c r="I19" s="56"/>
      <c r="J19" s="56"/>
      <c r="K19" s="57"/>
      <c r="L19" s="13"/>
      <c r="M19" s="19"/>
      <c r="P19" s="58"/>
    </row>
    <row r="20" spans="3:16" s="11" customFormat="1" ht="15" customHeight="1" x14ac:dyDescent="0.2">
      <c r="C20" s="12"/>
      <c r="D20" s="44" t="s">
        <v>50</v>
      </c>
      <c r="E20" s="48" t="s">
        <v>51</v>
      </c>
      <c r="F20" s="14" t="s">
        <v>52</v>
      </c>
      <c r="G20" s="46">
        <f t="shared" si="0"/>
        <v>0</v>
      </c>
      <c r="H20" s="46">
        <f>SUM(H21:H22)</f>
        <v>0</v>
      </c>
      <c r="I20" s="46">
        <f>SUM(I21:I22)</f>
        <v>0</v>
      </c>
      <c r="J20" s="46">
        <f>SUM(J21:J22)</f>
        <v>0</v>
      </c>
      <c r="K20" s="46">
        <f>SUM(K21:K22)</f>
        <v>0</v>
      </c>
      <c r="L20" s="13"/>
      <c r="M20" s="19"/>
      <c r="P20" s="58"/>
    </row>
    <row r="21" spans="3:16" s="11" customFormat="1" ht="12.75" hidden="1" x14ac:dyDescent="0.2">
      <c r="C21" s="12"/>
      <c r="D21" s="50" t="s">
        <v>53</v>
      </c>
      <c r="E21" s="51"/>
      <c r="F21" s="52" t="s">
        <v>52</v>
      </c>
      <c r="G21" s="53"/>
      <c r="H21" s="53"/>
      <c r="I21" s="53"/>
      <c r="J21" s="53"/>
      <c r="K21" s="53"/>
      <c r="L21" s="13"/>
      <c r="M21" s="19"/>
      <c r="P21" s="47"/>
    </row>
    <row r="22" spans="3:16" s="11" customFormat="1" ht="15" customHeight="1" x14ac:dyDescent="0.2">
      <c r="C22" s="12"/>
      <c r="D22" s="54"/>
      <c r="E22" s="55" t="s">
        <v>49</v>
      </c>
      <c r="F22" s="56"/>
      <c r="G22" s="56"/>
      <c r="H22" s="56"/>
      <c r="I22" s="56"/>
      <c r="J22" s="56"/>
      <c r="K22" s="57"/>
      <c r="L22" s="13"/>
      <c r="M22" s="19"/>
      <c r="P22" s="58"/>
    </row>
    <row r="23" spans="3:16" s="11" customFormat="1" ht="15" customHeight="1" x14ac:dyDescent="0.2">
      <c r="C23" s="12"/>
      <c r="D23" s="44" t="s">
        <v>54</v>
      </c>
      <c r="E23" s="48" t="s">
        <v>55</v>
      </c>
      <c r="F23" s="14" t="s">
        <v>56</v>
      </c>
      <c r="G23" s="46">
        <f t="shared" si="0"/>
        <v>57522.076000000001</v>
      </c>
      <c r="H23" s="46">
        <f>SUM(H24:H26)</f>
        <v>0</v>
      </c>
      <c r="I23" s="46">
        <f>SUM(I24:I26)</f>
        <v>0</v>
      </c>
      <c r="J23" s="46">
        <f>SUM(J24:J26)</f>
        <v>57522.076000000001</v>
      </c>
      <c r="K23" s="46">
        <f>SUM(K24:K26)</f>
        <v>0</v>
      </c>
      <c r="L23" s="13"/>
      <c r="M23" s="19"/>
      <c r="P23" s="47">
        <v>40</v>
      </c>
    </row>
    <row r="24" spans="3:16" s="11" customFormat="1" ht="12.75" hidden="1" x14ac:dyDescent="0.2">
      <c r="C24" s="12"/>
      <c r="D24" s="50" t="s">
        <v>57</v>
      </c>
      <c r="E24" s="51"/>
      <c r="F24" s="52" t="s">
        <v>56</v>
      </c>
      <c r="G24" s="53"/>
      <c r="H24" s="53"/>
      <c r="I24" s="53"/>
      <c r="J24" s="53"/>
      <c r="K24" s="53"/>
      <c r="L24" s="13"/>
      <c r="M24" s="19"/>
      <c r="P24" s="47"/>
    </row>
    <row r="25" spans="3:16" s="11" customFormat="1" ht="15" customHeight="1" x14ac:dyDescent="0.25">
      <c r="C25" s="59" t="s">
        <v>58</v>
      </c>
      <c r="D25" s="60" t="s">
        <v>59</v>
      </c>
      <c r="E25" s="61" t="s">
        <v>60</v>
      </c>
      <c r="F25" s="62">
        <v>431</v>
      </c>
      <c r="G25" s="63">
        <f>SUM(H25:K25)</f>
        <v>57522.076000000001</v>
      </c>
      <c r="H25" s="64"/>
      <c r="I25" s="64"/>
      <c r="J25" s="64">
        <v>57522.076000000001</v>
      </c>
      <c r="K25" s="65"/>
      <c r="L25" s="13"/>
      <c r="M25" s="66" t="s">
        <v>61</v>
      </c>
      <c r="N25" s="67" t="s">
        <v>62</v>
      </c>
      <c r="O25" s="67" t="s">
        <v>63</v>
      </c>
    </row>
    <row r="26" spans="3:16" s="11" customFormat="1" ht="15" customHeight="1" x14ac:dyDescent="0.2">
      <c r="C26" s="12"/>
      <c r="D26" s="54"/>
      <c r="E26" s="55" t="s">
        <v>49</v>
      </c>
      <c r="F26" s="56"/>
      <c r="G26" s="56"/>
      <c r="H26" s="56"/>
      <c r="I26" s="56"/>
      <c r="J26" s="56"/>
      <c r="K26" s="57"/>
      <c r="L26" s="13"/>
      <c r="M26" s="19"/>
      <c r="P26" s="47"/>
    </row>
    <row r="27" spans="3:16" s="11" customFormat="1" ht="15" customHeight="1" x14ac:dyDescent="0.2">
      <c r="C27" s="12"/>
      <c r="D27" s="44" t="s">
        <v>64</v>
      </c>
      <c r="E27" s="45" t="s">
        <v>20</v>
      </c>
      <c r="F27" s="14" t="s">
        <v>65</v>
      </c>
      <c r="G27" s="46">
        <f t="shared" si="0"/>
        <v>0</v>
      </c>
      <c r="H27" s="46">
        <f>H29+H30+H31</f>
        <v>0</v>
      </c>
      <c r="I27" s="46">
        <f>I28+I30+I31</f>
        <v>0</v>
      </c>
      <c r="J27" s="46">
        <f>J28+J29+J31</f>
        <v>0</v>
      </c>
      <c r="K27" s="46">
        <f>K28+K29+K30</f>
        <v>0</v>
      </c>
      <c r="L27" s="13"/>
      <c r="M27" s="19"/>
      <c r="P27" s="47">
        <v>50</v>
      </c>
    </row>
    <row r="28" spans="3:16" s="11" customFormat="1" ht="15" customHeight="1" x14ac:dyDescent="0.2">
      <c r="C28" s="12"/>
      <c r="D28" s="44" t="s">
        <v>66</v>
      </c>
      <c r="E28" s="48" t="s">
        <v>0</v>
      </c>
      <c r="F28" s="14" t="s">
        <v>67</v>
      </c>
      <c r="G28" s="46">
        <f t="shared" si="0"/>
        <v>0</v>
      </c>
      <c r="H28" s="68"/>
      <c r="I28" s="49"/>
      <c r="J28" s="49"/>
      <c r="K28" s="49"/>
      <c r="L28" s="13"/>
      <c r="M28" s="19"/>
      <c r="P28" s="47">
        <v>60</v>
      </c>
    </row>
    <row r="29" spans="3:16" s="11" customFormat="1" ht="15" customHeight="1" x14ac:dyDescent="0.2">
      <c r="C29" s="12"/>
      <c r="D29" s="44" t="s">
        <v>68</v>
      </c>
      <c r="E29" s="48" t="s">
        <v>18</v>
      </c>
      <c r="F29" s="14" t="s">
        <v>69</v>
      </c>
      <c r="G29" s="46">
        <f t="shared" si="0"/>
        <v>0</v>
      </c>
      <c r="H29" s="49"/>
      <c r="I29" s="68"/>
      <c r="J29" s="49"/>
      <c r="K29" s="49"/>
      <c r="L29" s="13"/>
      <c r="M29" s="19"/>
      <c r="P29" s="47">
        <v>70</v>
      </c>
    </row>
    <row r="30" spans="3:16" s="11" customFormat="1" ht="15" customHeight="1" x14ac:dyDescent="0.2">
      <c r="C30" s="12"/>
      <c r="D30" s="44" t="s">
        <v>70</v>
      </c>
      <c r="E30" s="48" t="s">
        <v>19</v>
      </c>
      <c r="F30" s="14" t="s">
        <v>71</v>
      </c>
      <c r="G30" s="46">
        <f t="shared" si="0"/>
        <v>0</v>
      </c>
      <c r="H30" s="49"/>
      <c r="I30" s="49"/>
      <c r="J30" s="68"/>
      <c r="K30" s="49"/>
      <c r="L30" s="13"/>
      <c r="M30" s="19"/>
      <c r="P30" s="47">
        <v>80</v>
      </c>
    </row>
    <row r="31" spans="3:16" s="11" customFormat="1" ht="15" customHeight="1" x14ac:dyDescent="0.2">
      <c r="C31" s="12"/>
      <c r="D31" s="44" t="s">
        <v>72</v>
      </c>
      <c r="E31" s="48" t="s">
        <v>21</v>
      </c>
      <c r="F31" s="14" t="s">
        <v>73</v>
      </c>
      <c r="G31" s="46">
        <f t="shared" si="0"/>
        <v>0</v>
      </c>
      <c r="H31" s="49"/>
      <c r="I31" s="49"/>
      <c r="J31" s="49"/>
      <c r="K31" s="68"/>
      <c r="L31" s="13"/>
      <c r="M31" s="19"/>
      <c r="P31" s="47">
        <v>90</v>
      </c>
    </row>
    <row r="32" spans="3:16" s="11" customFormat="1" ht="15" customHeight="1" x14ac:dyDescent="0.2">
      <c r="C32" s="12"/>
      <c r="D32" s="44" t="s">
        <v>74</v>
      </c>
      <c r="E32" s="69" t="s">
        <v>24</v>
      </c>
      <c r="F32" s="14" t="s">
        <v>75</v>
      </c>
      <c r="G32" s="46">
        <f t="shared" si="0"/>
        <v>0</v>
      </c>
      <c r="H32" s="49"/>
      <c r="I32" s="49"/>
      <c r="J32" s="49"/>
      <c r="K32" s="49"/>
      <c r="L32" s="13"/>
      <c r="M32" s="19"/>
      <c r="P32" s="47"/>
    </row>
    <row r="33" spans="3:16" s="11" customFormat="1" ht="15" customHeight="1" x14ac:dyDescent="0.2">
      <c r="C33" s="12"/>
      <c r="D33" s="44" t="s">
        <v>76</v>
      </c>
      <c r="E33" s="45" t="s">
        <v>77</v>
      </c>
      <c r="F33" s="70" t="s">
        <v>78</v>
      </c>
      <c r="G33" s="46">
        <f t="shared" si="0"/>
        <v>51606.972999999998</v>
      </c>
      <c r="H33" s="46">
        <f>H34+H36+H39+H42</f>
        <v>0</v>
      </c>
      <c r="I33" s="46">
        <f>I34+I36+I39+I42</f>
        <v>0</v>
      </c>
      <c r="J33" s="46">
        <f>J34+J36+J39+J42</f>
        <v>15795.611999999999</v>
      </c>
      <c r="K33" s="46">
        <f>K34+K36+K39+K42</f>
        <v>35811.360999999997</v>
      </c>
      <c r="L33" s="13"/>
      <c r="M33" s="19"/>
      <c r="P33" s="47">
        <v>100</v>
      </c>
    </row>
    <row r="34" spans="3:16" s="11" customFormat="1" ht="22.5" x14ac:dyDescent="0.2">
      <c r="C34" s="12"/>
      <c r="D34" s="44" t="s">
        <v>79</v>
      </c>
      <c r="E34" s="48" t="s">
        <v>80</v>
      </c>
      <c r="F34" s="14" t="s">
        <v>81</v>
      </c>
      <c r="G34" s="46">
        <f t="shared" si="0"/>
        <v>18143.5</v>
      </c>
      <c r="H34" s="49"/>
      <c r="I34" s="49"/>
      <c r="J34" s="49">
        <v>12556.588</v>
      </c>
      <c r="K34" s="49">
        <v>5586.9120000000003</v>
      </c>
      <c r="L34" s="13"/>
      <c r="M34" s="19"/>
      <c r="P34" s="47"/>
    </row>
    <row r="35" spans="3:16" s="11" customFormat="1" ht="15" customHeight="1" x14ac:dyDescent="0.2">
      <c r="C35" s="12"/>
      <c r="D35" s="44" t="s">
        <v>82</v>
      </c>
      <c r="E35" s="71" t="s">
        <v>83</v>
      </c>
      <c r="F35" s="14" t="s">
        <v>84</v>
      </c>
      <c r="G35" s="46">
        <f t="shared" si="0"/>
        <v>0</v>
      </c>
      <c r="H35" s="49"/>
      <c r="I35" s="49"/>
      <c r="J35" s="49"/>
      <c r="K35" s="49"/>
      <c r="L35" s="13"/>
      <c r="M35" s="19"/>
      <c r="P35" s="47"/>
    </row>
    <row r="36" spans="3:16" s="11" customFormat="1" ht="15" customHeight="1" x14ac:dyDescent="0.2">
      <c r="C36" s="12"/>
      <c r="D36" s="44" t="s">
        <v>85</v>
      </c>
      <c r="E36" s="48" t="s">
        <v>86</v>
      </c>
      <c r="F36" s="14" t="s">
        <v>87</v>
      </c>
      <c r="G36" s="46">
        <f t="shared" si="0"/>
        <v>5522.2960000000003</v>
      </c>
      <c r="H36" s="49"/>
      <c r="I36" s="49"/>
      <c r="J36" s="49">
        <v>3239.0239999999999</v>
      </c>
      <c r="K36" s="49">
        <v>2283.2719999999999</v>
      </c>
      <c r="L36" s="13"/>
      <c r="M36" s="19"/>
      <c r="P36" s="47"/>
    </row>
    <row r="37" spans="3:16" s="11" customFormat="1" ht="15" customHeight="1" x14ac:dyDescent="0.2">
      <c r="C37" s="12"/>
      <c r="D37" s="44" t="s">
        <v>88</v>
      </c>
      <c r="E37" s="71" t="s">
        <v>89</v>
      </c>
      <c r="F37" s="14" t="s">
        <v>90</v>
      </c>
      <c r="G37" s="46">
        <f t="shared" si="0"/>
        <v>0</v>
      </c>
      <c r="H37" s="49"/>
      <c r="I37" s="49"/>
      <c r="J37" s="49"/>
      <c r="K37" s="49"/>
      <c r="L37" s="13"/>
      <c r="M37" s="19"/>
      <c r="P37" s="47"/>
    </row>
    <row r="38" spans="3:16" s="11" customFormat="1" ht="15" customHeight="1" x14ac:dyDescent="0.2">
      <c r="C38" s="12"/>
      <c r="D38" s="44" t="s">
        <v>91</v>
      </c>
      <c r="E38" s="72" t="s">
        <v>83</v>
      </c>
      <c r="F38" s="14" t="s">
        <v>92</v>
      </c>
      <c r="G38" s="46">
        <f t="shared" si="0"/>
        <v>0</v>
      </c>
      <c r="H38" s="49"/>
      <c r="I38" s="49"/>
      <c r="J38" s="49"/>
      <c r="K38" s="49"/>
      <c r="L38" s="13"/>
      <c r="M38" s="19"/>
      <c r="P38" s="47"/>
    </row>
    <row r="39" spans="3:16" s="11" customFormat="1" ht="15" customHeight="1" x14ac:dyDescent="0.2">
      <c r="C39" s="12"/>
      <c r="D39" s="44" t="s">
        <v>93</v>
      </c>
      <c r="E39" s="48" t="s">
        <v>94</v>
      </c>
      <c r="F39" s="14" t="s">
        <v>95</v>
      </c>
      <c r="G39" s="46">
        <f t="shared" si="0"/>
        <v>0</v>
      </c>
      <c r="H39" s="46">
        <f>SUM(H40:H41)</f>
        <v>0</v>
      </c>
      <c r="I39" s="46">
        <f>SUM(I40:I41)</f>
        <v>0</v>
      </c>
      <c r="J39" s="46">
        <f>SUM(J40:J41)</f>
        <v>0</v>
      </c>
      <c r="K39" s="46">
        <f>SUM(K40:K41)</f>
        <v>0</v>
      </c>
      <c r="L39" s="13"/>
      <c r="M39" s="19"/>
      <c r="P39" s="47"/>
    </row>
    <row r="40" spans="3:16" s="11" customFormat="1" ht="12.75" hidden="1" x14ac:dyDescent="0.2">
      <c r="C40" s="12"/>
      <c r="D40" s="50" t="s">
        <v>96</v>
      </c>
      <c r="E40" s="51"/>
      <c r="F40" s="52" t="s">
        <v>95</v>
      </c>
      <c r="G40" s="53"/>
      <c r="H40" s="53"/>
      <c r="I40" s="53"/>
      <c r="J40" s="53"/>
      <c r="K40" s="53"/>
      <c r="L40" s="13"/>
      <c r="M40" s="19"/>
      <c r="P40" s="47"/>
    </row>
    <row r="41" spans="3:16" s="11" customFormat="1" ht="15" customHeight="1" x14ac:dyDescent="0.2">
      <c r="C41" s="12"/>
      <c r="D41" s="73"/>
      <c r="E41" s="55" t="s">
        <v>49</v>
      </c>
      <c r="F41" s="56"/>
      <c r="G41" s="56"/>
      <c r="H41" s="56"/>
      <c r="I41" s="56"/>
      <c r="J41" s="56"/>
      <c r="K41" s="57"/>
      <c r="L41" s="13"/>
      <c r="M41" s="19"/>
      <c r="P41" s="47"/>
    </row>
    <row r="42" spans="3:16" s="11" customFormat="1" ht="15" customHeight="1" x14ac:dyDescent="0.2">
      <c r="C42" s="12"/>
      <c r="D42" s="44" t="s">
        <v>97</v>
      </c>
      <c r="E42" s="74" t="s">
        <v>98</v>
      </c>
      <c r="F42" s="14" t="s">
        <v>99</v>
      </c>
      <c r="G42" s="46">
        <f t="shared" si="0"/>
        <v>27941.177</v>
      </c>
      <c r="H42" s="49"/>
      <c r="I42" s="49"/>
      <c r="J42" s="49"/>
      <c r="K42" s="49">
        <v>27941.177</v>
      </c>
      <c r="L42" s="13"/>
      <c r="M42" s="19"/>
      <c r="P42" s="47">
        <v>120</v>
      </c>
    </row>
    <row r="43" spans="3:16" s="11" customFormat="1" ht="15" customHeight="1" x14ac:dyDescent="0.2">
      <c r="C43" s="12"/>
      <c r="D43" s="44" t="s">
        <v>100</v>
      </c>
      <c r="E43" s="45" t="s">
        <v>22</v>
      </c>
      <c r="F43" s="14" t="s">
        <v>101</v>
      </c>
      <c r="G43" s="46">
        <f t="shared" si="0"/>
        <v>0</v>
      </c>
      <c r="H43" s="49"/>
      <c r="I43" s="49"/>
      <c r="J43" s="49"/>
      <c r="K43" s="49"/>
      <c r="L43" s="13"/>
      <c r="M43" s="19"/>
      <c r="P43" s="47">
        <v>150</v>
      </c>
    </row>
    <row r="44" spans="3:16" s="11" customFormat="1" ht="15" customHeight="1" x14ac:dyDescent="0.2">
      <c r="C44" s="12"/>
      <c r="D44" s="44" t="s">
        <v>102</v>
      </c>
      <c r="E44" s="45" t="s">
        <v>23</v>
      </c>
      <c r="F44" s="14" t="s">
        <v>103</v>
      </c>
      <c r="G44" s="46">
        <f t="shared" si="0"/>
        <v>0</v>
      </c>
      <c r="H44" s="49"/>
      <c r="I44" s="49"/>
      <c r="J44" s="49"/>
      <c r="K44" s="49"/>
      <c r="L44" s="13"/>
      <c r="M44" s="19"/>
      <c r="P44" s="47">
        <v>160</v>
      </c>
    </row>
    <row r="45" spans="3:16" s="11" customFormat="1" ht="15" customHeight="1" x14ac:dyDescent="0.2">
      <c r="C45" s="12"/>
      <c r="D45" s="44" t="s">
        <v>104</v>
      </c>
      <c r="E45" s="45" t="s">
        <v>25</v>
      </c>
      <c r="F45" s="14" t="s">
        <v>105</v>
      </c>
      <c r="G45" s="46">
        <f t="shared" si="0"/>
        <v>0</v>
      </c>
      <c r="H45" s="49"/>
      <c r="I45" s="49"/>
      <c r="J45" s="49"/>
      <c r="K45" s="49"/>
      <c r="L45" s="13"/>
      <c r="M45" s="19"/>
      <c r="P45" s="47">
        <v>180</v>
      </c>
    </row>
    <row r="46" spans="3:16" s="11" customFormat="1" ht="15" customHeight="1" x14ac:dyDescent="0.2">
      <c r="C46" s="12"/>
      <c r="D46" s="44" t="s">
        <v>106</v>
      </c>
      <c r="E46" s="45" t="s">
        <v>107</v>
      </c>
      <c r="F46" s="14" t="s">
        <v>108</v>
      </c>
      <c r="G46" s="46">
        <f t="shared" si="0"/>
        <v>5915.1030000000001</v>
      </c>
      <c r="H46" s="49"/>
      <c r="I46" s="49"/>
      <c r="J46" s="49">
        <v>4863.9549999999999</v>
      </c>
      <c r="K46" s="49">
        <v>1051.1479999999999</v>
      </c>
      <c r="L46" s="13"/>
      <c r="M46" s="19"/>
      <c r="P46" s="47">
        <v>190</v>
      </c>
    </row>
    <row r="47" spans="3:16" s="11" customFormat="1" ht="15" customHeight="1" x14ac:dyDescent="0.2">
      <c r="C47" s="12"/>
      <c r="D47" s="44" t="s">
        <v>109</v>
      </c>
      <c r="E47" s="48" t="s">
        <v>110</v>
      </c>
      <c r="F47" s="14" t="s">
        <v>111</v>
      </c>
      <c r="G47" s="46">
        <f t="shared" si="0"/>
        <v>0</v>
      </c>
      <c r="H47" s="49"/>
      <c r="I47" s="49"/>
      <c r="J47" s="49"/>
      <c r="K47" s="49"/>
      <c r="L47" s="13"/>
      <c r="M47" s="19"/>
      <c r="P47" s="47">
        <v>200</v>
      </c>
    </row>
    <row r="48" spans="3:16" s="11" customFormat="1" ht="15" customHeight="1" x14ac:dyDescent="0.2">
      <c r="C48" s="12"/>
      <c r="D48" s="44" t="s">
        <v>112</v>
      </c>
      <c r="E48" s="45" t="s">
        <v>113</v>
      </c>
      <c r="F48" s="14" t="s">
        <v>114</v>
      </c>
      <c r="G48" s="46">
        <f t="shared" si="0"/>
        <v>6261.5389999999998</v>
      </c>
      <c r="H48" s="49"/>
      <c r="I48" s="49"/>
      <c r="J48" s="49">
        <v>6261.5389999999998</v>
      </c>
      <c r="K48" s="49">
        <v>0</v>
      </c>
      <c r="L48" s="13"/>
      <c r="M48" s="19"/>
      <c r="P48" s="58"/>
    </row>
    <row r="49" spans="3:16" s="11" customFormat="1" ht="22.5" x14ac:dyDescent="0.2">
      <c r="C49" s="12"/>
      <c r="D49" s="44" t="s">
        <v>115</v>
      </c>
      <c r="E49" s="69" t="s">
        <v>116</v>
      </c>
      <c r="F49" s="14" t="s">
        <v>117</v>
      </c>
      <c r="G49" s="46">
        <f t="shared" si="0"/>
        <v>-346.43599999999992</v>
      </c>
      <c r="H49" s="46">
        <f>H46-H48</f>
        <v>0</v>
      </c>
      <c r="I49" s="46">
        <f>I46-I48</f>
        <v>0</v>
      </c>
      <c r="J49" s="46">
        <f>J46-J48</f>
        <v>-1397.5839999999998</v>
      </c>
      <c r="K49" s="46">
        <f>K46-K48</f>
        <v>1051.1479999999999</v>
      </c>
      <c r="L49" s="13"/>
      <c r="M49" s="19"/>
      <c r="P49" s="58"/>
    </row>
    <row r="50" spans="3:16" s="11" customFormat="1" ht="15" customHeight="1" x14ac:dyDescent="0.2">
      <c r="C50" s="12"/>
      <c r="D50" s="44" t="s">
        <v>118</v>
      </c>
      <c r="E50" s="45" t="s">
        <v>26</v>
      </c>
      <c r="F50" s="14" t="s">
        <v>119</v>
      </c>
      <c r="G50" s="46">
        <f t="shared" si="0"/>
        <v>0</v>
      </c>
      <c r="H50" s="46">
        <f>(H15+H27+H32)-(H33+H43+H44+H45+H46)</f>
        <v>0</v>
      </c>
      <c r="I50" s="46">
        <f>(I15+I27+I32)-(I33+I43+I44+I45+I46)</f>
        <v>0</v>
      </c>
      <c r="J50" s="46">
        <f>(J15+J27+J32)-(J33+J43+J44+J45+J46)</f>
        <v>36862.509000000005</v>
      </c>
      <c r="K50" s="46">
        <f>(K15+K27+K32)-(K33+K43+K44+K45+K46)</f>
        <v>-36862.508999999998</v>
      </c>
      <c r="L50" s="13"/>
      <c r="M50" s="19"/>
      <c r="P50" s="47">
        <v>210</v>
      </c>
    </row>
    <row r="51" spans="3:16" s="11" customFormat="1" ht="15" customHeight="1" x14ac:dyDescent="0.2">
      <c r="C51" s="12"/>
      <c r="D51" s="41" t="s">
        <v>120</v>
      </c>
      <c r="E51" s="42"/>
      <c r="F51" s="42"/>
      <c r="G51" s="42"/>
      <c r="H51" s="42"/>
      <c r="I51" s="42"/>
      <c r="J51" s="42"/>
      <c r="K51" s="43"/>
      <c r="L51" s="13"/>
      <c r="M51" s="19"/>
      <c r="P51" s="58"/>
    </row>
    <row r="52" spans="3:16" s="11" customFormat="1" ht="15" customHeight="1" x14ac:dyDescent="0.2">
      <c r="C52" s="12"/>
      <c r="D52" s="44" t="s">
        <v>121</v>
      </c>
      <c r="E52" s="45" t="s">
        <v>42</v>
      </c>
      <c r="F52" s="14" t="s">
        <v>122</v>
      </c>
      <c r="G52" s="46">
        <f t="shared" si="0"/>
        <v>0</v>
      </c>
      <c r="H52" s="46">
        <f>H53+H54+H57+H60</f>
        <v>0</v>
      </c>
      <c r="I52" s="46">
        <f>I53+I54+I57+I60</f>
        <v>0</v>
      </c>
      <c r="J52" s="46">
        <f>J53+J54+J57+J60</f>
        <v>0</v>
      </c>
      <c r="K52" s="46">
        <f>K53+K54+K57+K60</f>
        <v>0</v>
      </c>
      <c r="L52" s="13"/>
      <c r="M52" s="19"/>
      <c r="P52" s="47">
        <v>300</v>
      </c>
    </row>
    <row r="53" spans="3:16" s="11" customFormat="1" ht="15" customHeight="1" x14ac:dyDescent="0.2">
      <c r="C53" s="12"/>
      <c r="D53" s="44" t="s">
        <v>123</v>
      </c>
      <c r="E53" s="48" t="s">
        <v>44</v>
      </c>
      <c r="F53" s="14" t="s">
        <v>124</v>
      </c>
      <c r="G53" s="46">
        <f t="shared" si="0"/>
        <v>0</v>
      </c>
      <c r="H53" s="49"/>
      <c r="I53" s="49"/>
      <c r="J53" s="49"/>
      <c r="K53" s="49"/>
      <c r="L53" s="13"/>
      <c r="M53" s="19"/>
      <c r="P53" s="47">
        <v>310</v>
      </c>
    </row>
    <row r="54" spans="3:16" s="11" customFormat="1" ht="15" customHeight="1" x14ac:dyDescent="0.2">
      <c r="C54" s="12"/>
      <c r="D54" s="44" t="s">
        <v>125</v>
      </c>
      <c r="E54" s="48" t="s">
        <v>46</v>
      </c>
      <c r="F54" s="14" t="s">
        <v>126</v>
      </c>
      <c r="G54" s="46">
        <f t="shared" si="0"/>
        <v>0</v>
      </c>
      <c r="H54" s="46">
        <f>SUM(H55:H56)</f>
        <v>0</v>
      </c>
      <c r="I54" s="46">
        <f>SUM(I55:I56)</f>
        <v>0</v>
      </c>
      <c r="J54" s="46">
        <f>SUM(J55:J56)</f>
        <v>0</v>
      </c>
      <c r="K54" s="46">
        <f>SUM(K55:K56)</f>
        <v>0</v>
      </c>
      <c r="L54" s="13"/>
      <c r="M54" s="19"/>
      <c r="P54" s="47">
        <v>320</v>
      </c>
    </row>
    <row r="55" spans="3:16" s="11" customFormat="1" ht="12.75" hidden="1" x14ac:dyDescent="0.2">
      <c r="C55" s="12"/>
      <c r="D55" s="50" t="s">
        <v>127</v>
      </c>
      <c r="E55" s="51"/>
      <c r="F55" s="52" t="s">
        <v>126</v>
      </c>
      <c r="G55" s="53"/>
      <c r="H55" s="53"/>
      <c r="I55" s="53"/>
      <c r="J55" s="53"/>
      <c r="K55" s="53"/>
      <c r="L55" s="13"/>
      <c r="M55" s="19"/>
      <c r="P55" s="47"/>
    </row>
    <row r="56" spans="3:16" s="11" customFormat="1" ht="15" customHeight="1" x14ac:dyDescent="0.2">
      <c r="C56" s="12"/>
      <c r="D56" s="54"/>
      <c r="E56" s="55" t="s">
        <v>49</v>
      </c>
      <c r="F56" s="56"/>
      <c r="G56" s="56"/>
      <c r="H56" s="56"/>
      <c r="I56" s="56"/>
      <c r="J56" s="56"/>
      <c r="K56" s="57"/>
      <c r="L56" s="13"/>
      <c r="M56" s="19"/>
      <c r="P56" s="47"/>
    </row>
    <row r="57" spans="3:16" s="11" customFormat="1" ht="15" customHeight="1" x14ac:dyDescent="0.2">
      <c r="C57" s="12"/>
      <c r="D57" s="44" t="s">
        <v>128</v>
      </c>
      <c r="E57" s="48" t="s">
        <v>51</v>
      </c>
      <c r="F57" s="14" t="s">
        <v>129</v>
      </c>
      <c r="G57" s="46">
        <f t="shared" si="0"/>
        <v>0</v>
      </c>
      <c r="H57" s="46">
        <f>SUM(H58:H59)</f>
        <v>0</v>
      </c>
      <c r="I57" s="46">
        <f>SUM(I58:I59)</f>
        <v>0</v>
      </c>
      <c r="J57" s="46">
        <f>SUM(J58:J59)</f>
        <v>0</v>
      </c>
      <c r="K57" s="46">
        <f>SUM(K58:K59)</f>
        <v>0</v>
      </c>
      <c r="L57" s="13"/>
      <c r="M57" s="19"/>
      <c r="P57" s="47"/>
    </row>
    <row r="58" spans="3:16" s="11" customFormat="1" ht="12.75" hidden="1" customHeight="1" x14ac:dyDescent="0.2">
      <c r="C58" s="12"/>
      <c r="D58" s="50" t="s">
        <v>130</v>
      </c>
      <c r="E58" s="51"/>
      <c r="F58" s="52" t="s">
        <v>129</v>
      </c>
      <c r="G58" s="53"/>
      <c r="H58" s="53"/>
      <c r="I58" s="53"/>
      <c r="J58" s="53"/>
      <c r="K58" s="53"/>
      <c r="L58" s="13"/>
      <c r="M58" s="19"/>
      <c r="P58" s="47"/>
    </row>
    <row r="59" spans="3:16" s="11" customFormat="1" ht="15" customHeight="1" x14ac:dyDescent="0.2">
      <c r="C59" s="12"/>
      <c r="D59" s="54"/>
      <c r="E59" s="55" t="s">
        <v>49</v>
      </c>
      <c r="F59" s="56"/>
      <c r="G59" s="56"/>
      <c r="H59" s="56"/>
      <c r="I59" s="56"/>
      <c r="J59" s="56"/>
      <c r="K59" s="57"/>
      <c r="L59" s="13"/>
      <c r="M59" s="19"/>
      <c r="P59" s="47"/>
    </row>
    <row r="60" spans="3:16" s="11" customFormat="1" ht="15" customHeight="1" x14ac:dyDescent="0.2">
      <c r="C60" s="12"/>
      <c r="D60" s="44" t="s">
        <v>131</v>
      </c>
      <c r="E60" s="48" t="s">
        <v>55</v>
      </c>
      <c r="F60" s="14" t="s">
        <v>132</v>
      </c>
      <c r="G60" s="46">
        <f t="shared" si="0"/>
        <v>0</v>
      </c>
      <c r="H60" s="46">
        <f>SUM(H61:H62)</f>
        <v>0</v>
      </c>
      <c r="I60" s="46">
        <f>SUM(I61:I62)</f>
        <v>0</v>
      </c>
      <c r="J60" s="46">
        <f>SUM(J61:J62)</f>
        <v>0</v>
      </c>
      <c r="K60" s="46">
        <f>SUM(K61:K62)</f>
        <v>0</v>
      </c>
      <c r="L60" s="13"/>
      <c r="M60" s="19"/>
      <c r="P60" s="47">
        <v>330</v>
      </c>
    </row>
    <row r="61" spans="3:16" s="11" customFormat="1" ht="12.75" hidden="1" customHeight="1" x14ac:dyDescent="0.2">
      <c r="C61" s="12"/>
      <c r="D61" s="50" t="s">
        <v>133</v>
      </c>
      <c r="E61" s="51"/>
      <c r="F61" s="52" t="s">
        <v>132</v>
      </c>
      <c r="G61" s="53"/>
      <c r="H61" s="53"/>
      <c r="I61" s="53"/>
      <c r="J61" s="53"/>
      <c r="K61" s="53"/>
      <c r="L61" s="13"/>
      <c r="M61" s="19"/>
      <c r="P61" s="47"/>
    </row>
    <row r="62" spans="3:16" s="11" customFormat="1" ht="15" customHeight="1" x14ac:dyDescent="0.2">
      <c r="C62" s="12"/>
      <c r="D62" s="54"/>
      <c r="E62" s="55" t="s">
        <v>49</v>
      </c>
      <c r="F62" s="56"/>
      <c r="G62" s="56"/>
      <c r="H62" s="56"/>
      <c r="I62" s="56"/>
      <c r="J62" s="56"/>
      <c r="K62" s="57"/>
      <c r="L62" s="13"/>
      <c r="M62" s="19"/>
      <c r="P62" s="47"/>
    </row>
    <row r="63" spans="3:16" s="11" customFormat="1" ht="15" customHeight="1" x14ac:dyDescent="0.2">
      <c r="C63" s="12"/>
      <c r="D63" s="44" t="s">
        <v>134</v>
      </c>
      <c r="E63" s="45" t="s">
        <v>20</v>
      </c>
      <c r="F63" s="14" t="s">
        <v>135</v>
      </c>
      <c r="G63" s="46">
        <f t="shared" si="0"/>
        <v>0</v>
      </c>
      <c r="H63" s="46">
        <f>H65+H66+H67</f>
        <v>0</v>
      </c>
      <c r="I63" s="46">
        <f>I64+I66+I67</f>
        <v>0</v>
      </c>
      <c r="J63" s="46">
        <f>J64+J65+J67</f>
        <v>0</v>
      </c>
      <c r="K63" s="46">
        <f>K64+K65+K66</f>
        <v>0</v>
      </c>
      <c r="L63" s="13"/>
      <c r="M63" s="19"/>
      <c r="P63" s="47">
        <v>340</v>
      </c>
    </row>
    <row r="64" spans="3:16" s="11" customFormat="1" ht="15" customHeight="1" x14ac:dyDescent="0.2">
      <c r="C64" s="12"/>
      <c r="D64" s="44" t="s">
        <v>136</v>
      </c>
      <c r="E64" s="48" t="s">
        <v>0</v>
      </c>
      <c r="F64" s="14" t="s">
        <v>137</v>
      </c>
      <c r="G64" s="46">
        <f t="shared" si="0"/>
        <v>0</v>
      </c>
      <c r="H64" s="68"/>
      <c r="I64" s="49"/>
      <c r="J64" s="49"/>
      <c r="K64" s="49"/>
      <c r="L64" s="13"/>
      <c r="M64" s="19"/>
      <c r="P64" s="47">
        <v>350</v>
      </c>
    </row>
    <row r="65" spans="3:16" s="11" customFormat="1" ht="15" customHeight="1" x14ac:dyDescent="0.2">
      <c r="C65" s="12"/>
      <c r="D65" s="44" t="s">
        <v>138</v>
      </c>
      <c r="E65" s="48" t="s">
        <v>18</v>
      </c>
      <c r="F65" s="14" t="s">
        <v>139</v>
      </c>
      <c r="G65" s="46">
        <f t="shared" si="0"/>
        <v>0</v>
      </c>
      <c r="H65" s="49"/>
      <c r="I65" s="75"/>
      <c r="J65" s="49"/>
      <c r="K65" s="49"/>
      <c r="L65" s="13"/>
      <c r="M65" s="19"/>
      <c r="P65" s="47">
        <v>360</v>
      </c>
    </row>
    <row r="66" spans="3:16" s="11" customFormat="1" ht="15" customHeight="1" x14ac:dyDescent="0.2">
      <c r="C66" s="12"/>
      <c r="D66" s="44" t="s">
        <v>140</v>
      </c>
      <c r="E66" s="48" t="s">
        <v>19</v>
      </c>
      <c r="F66" s="14" t="s">
        <v>141</v>
      </c>
      <c r="G66" s="46">
        <f t="shared" si="0"/>
        <v>0</v>
      </c>
      <c r="H66" s="49"/>
      <c r="I66" s="49"/>
      <c r="J66" s="68"/>
      <c r="K66" s="49"/>
      <c r="L66" s="13"/>
      <c r="M66" s="19"/>
      <c r="P66" s="47">
        <v>370</v>
      </c>
    </row>
    <row r="67" spans="3:16" s="11" customFormat="1" ht="15" customHeight="1" x14ac:dyDescent="0.2">
      <c r="C67" s="12"/>
      <c r="D67" s="44" t="s">
        <v>142</v>
      </c>
      <c r="E67" s="48" t="s">
        <v>21</v>
      </c>
      <c r="F67" s="14" t="s">
        <v>143</v>
      </c>
      <c r="G67" s="46">
        <f t="shared" si="0"/>
        <v>0</v>
      </c>
      <c r="H67" s="49"/>
      <c r="I67" s="49"/>
      <c r="J67" s="49"/>
      <c r="K67" s="68"/>
      <c r="L67" s="13"/>
      <c r="M67" s="19"/>
      <c r="P67" s="47">
        <v>380</v>
      </c>
    </row>
    <row r="68" spans="3:16" s="11" customFormat="1" ht="15" customHeight="1" x14ac:dyDescent="0.2">
      <c r="C68" s="12"/>
      <c r="D68" s="44" t="s">
        <v>144</v>
      </c>
      <c r="E68" s="69" t="s">
        <v>24</v>
      </c>
      <c r="F68" s="14" t="s">
        <v>145</v>
      </c>
      <c r="G68" s="46">
        <f t="shared" si="0"/>
        <v>0</v>
      </c>
      <c r="H68" s="49"/>
      <c r="I68" s="49"/>
      <c r="J68" s="49"/>
      <c r="K68" s="49"/>
      <c r="L68" s="13"/>
      <c r="M68" s="19"/>
      <c r="P68" s="47"/>
    </row>
    <row r="69" spans="3:16" s="11" customFormat="1" ht="15" customHeight="1" x14ac:dyDescent="0.2">
      <c r="C69" s="12"/>
      <c r="D69" s="44" t="s">
        <v>146</v>
      </c>
      <c r="E69" s="45" t="s">
        <v>77</v>
      </c>
      <c r="F69" s="70" t="s">
        <v>147</v>
      </c>
      <c r="G69" s="46">
        <f t="shared" si="0"/>
        <v>0</v>
      </c>
      <c r="H69" s="46">
        <f>H70+H72+H75+H78</f>
        <v>0</v>
      </c>
      <c r="I69" s="46">
        <f>I70+I72+I75+I78</f>
        <v>0</v>
      </c>
      <c r="J69" s="46">
        <f>J70+J72+J75+J78</f>
        <v>0</v>
      </c>
      <c r="K69" s="46">
        <f>K70+K72+K75+K78</f>
        <v>0</v>
      </c>
      <c r="L69" s="13"/>
      <c r="M69" s="19"/>
      <c r="P69" s="47">
        <v>390</v>
      </c>
    </row>
    <row r="70" spans="3:16" s="11" customFormat="1" ht="22.5" x14ac:dyDescent="0.2">
      <c r="C70" s="12"/>
      <c r="D70" s="44" t="s">
        <v>148</v>
      </c>
      <c r="E70" s="48" t="s">
        <v>80</v>
      </c>
      <c r="F70" s="14" t="s">
        <v>149</v>
      </c>
      <c r="G70" s="46">
        <f t="shared" si="0"/>
        <v>0</v>
      </c>
      <c r="H70" s="49"/>
      <c r="I70" s="49"/>
      <c r="J70" s="49"/>
      <c r="K70" s="49"/>
      <c r="L70" s="13"/>
      <c r="M70" s="19"/>
      <c r="P70" s="47"/>
    </row>
    <row r="71" spans="3:16" s="11" customFormat="1" ht="15" customHeight="1" x14ac:dyDescent="0.2">
      <c r="C71" s="12"/>
      <c r="D71" s="44" t="s">
        <v>150</v>
      </c>
      <c r="E71" s="71" t="s">
        <v>83</v>
      </c>
      <c r="F71" s="14" t="s">
        <v>151</v>
      </c>
      <c r="G71" s="46">
        <f t="shared" si="0"/>
        <v>0</v>
      </c>
      <c r="H71" s="49"/>
      <c r="I71" s="49"/>
      <c r="J71" s="49"/>
      <c r="K71" s="49"/>
      <c r="L71" s="13"/>
      <c r="M71" s="19"/>
      <c r="P71" s="47"/>
    </row>
    <row r="72" spans="3:16" s="11" customFormat="1" ht="15" customHeight="1" x14ac:dyDescent="0.2">
      <c r="C72" s="12"/>
      <c r="D72" s="44" t="s">
        <v>152</v>
      </c>
      <c r="E72" s="48" t="s">
        <v>86</v>
      </c>
      <c r="F72" s="14" t="s">
        <v>153</v>
      </c>
      <c r="G72" s="46">
        <f t="shared" si="0"/>
        <v>0</v>
      </c>
      <c r="H72" s="49"/>
      <c r="I72" s="49"/>
      <c r="J72" s="49"/>
      <c r="K72" s="49"/>
      <c r="L72" s="13"/>
      <c r="M72" s="19"/>
      <c r="P72" s="47"/>
    </row>
    <row r="73" spans="3:16" s="11" customFormat="1" ht="15" customHeight="1" x14ac:dyDescent="0.2">
      <c r="C73" s="12"/>
      <c r="D73" s="44" t="s">
        <v>154</v>
      </c>
      <c r="E73" s="71" t="s">
        <v>89</v>
      </c>
      <c r="F73" s="14" t="s">
        <v>155</v>
      </c>
      <c r="G73" s="46">
        <f t="shared" si="0"/>
        <v>0</v>
      </c>
      <c r="H73" s="49"/>
      <c r="I73" s="49"/>
      <c r="J73" s="49"/>
      <c r="K73" s="49"/>
      <c r="L73" s="13"/>
      <c r="M73" s="19"/>
      <c r="P73" s="47"/>
    </row>
    <row r="74" spans="3:16" s="11" customFormat="1" ht="15" customHeight="1" x14ac:dyDescent="0.2">
      <c r="C74" s="12"/>
      <c r="D74" s="44" t="s">
        <v>156</v>
      </c>
      <c r="E74" s="72" t="s">
        <v>83</v>
      </c>
      <c r="F74" s="14" t="s">
        <v>157</v>
      </c>
      <c r="G74" s="46">
        <f t="shared" si="0"/>
        <v>0</v>
      </c>
      <c r="H74" s="49"/>
      <c r="I74" s="49"/>
      <c r="J74" s="49"/>
      <c r="K74" s="49"/>
      <c r="L74" s="13"/>
      <c r="M74" s="19"/>
      <c r="P74" s="47"/>
    </row>
    <row r="75" spans="3:16" s="11" customFormat="1" ht="15" customHeight="1" x14ac:dyDescent="0.2">
      <c r="C75" s="12"/>
      <c r="D75" s="44" t="s">
        <v>158</v>
      </c>
      <c r="E75" s="48" t="s">
        <v>94</v>
      </c>
      <c r="F75" s="14" t="s">
        <v>159</v>
      </c>
      <c r="G75" s="46">
        <f t="shared" si="0"/>
        <v>0</v>
      </c>
      <c r="H75" s="46">
        <f>SUM(H76:H77)</f>
        <v>0</v>
      </c>
      <c r="I75" s="46">
        <f>SUM(I76:I77)</f>
        <v>0</v>
      </c>
      <c r="J75" s="46">
        <f>SUM(J76:J77)</f>
        <v>0</v>
      </c>
      <c r="K75" s="46">
        <f>SUM(K76:K77)</f>
        <v>0</v>
      </c>
      <c r="L75" s="13"/>
      <c r="M75" s="19"/>
      <c r="P75" s="47"/>
    </row>
    <row r="76" spans="3:16" s="11" customFormat="1" ht="12.75" hidden="1" customHeight="1" x14ac:dyDescent="0.2">
      <c r="C76" s="12"/>
      <c r="D76" s="50" t="s">
        <v>160</v>
      </c>
      <c r="E76" s="51"/>
      <c r="F76" s="52" t="s">
        <v>159</v>
      </c>
      <c r="G76" s="53"/>
      <c r="H76" s="53"/>
      <c r="I76" s="53"/>
      <c r="J76" s="53"/>
      <c r="K76" s="53"/>
      <c r="L76" s="13"/>
      <c r="M76" s="19"/>
      <c r="P76" s="47"/>
    </row>
    <row r="77" spans="3:16" s="11" customFormat="1" ht="15" customHeight="1" x14ac:dyDescent="0.2">
      <c r="C77" s="12"/>
      <c r="D77" s="54"/>
      <c r="E77" s="55" t="s">
        <v>49</v>
      </c>
      <c r="F77" s="56"/>
      <c r="G77" s="56"/>
      <c r="H77" s="56"/>
      <c r="I77" s="56"/>
      <c r="J77" s="56"/>
      <c r="K77" s="57"/>
      <c r="L77" s="13"/>
      <c r="M77" s="19"/>
      <c r="P77" s="47"/>
    </row>
    <row r="78" spans="3:16" s="11" customFormat="1" ht="15" customHeight="1" x14ac:dyDescent="0.2">
      <c r="C78" s="12"/>
      <c r="D78" s="44" t="s">
        <v>161</v>
      </c>
      <c r="E78" s="74" t="s">
        <v>98</v>
      </c>
      <c r="F78" s="14" t="s">
        <v>162</v>
      </c>
      <c r="G78" s="46">
        <f t="shared" si="0"/>
        <v>0</v>
      </c>
      <c r="H78" s="49"/>
      <c r="I78" s="49"/>
      <c r="J78" s="49"/>
      <c r="K78" s="49"/>
      <c r="L78" s="13"/>
      <c r="M78" s="19"/>
      <c r="P78" s="47">
        <v>410</v>
      </c>
    </row>
    <row r="79" spans="3:16" s="11" customFormat="1" ht="15" customHeight="1" x14ac:dyDescent="0.2">
      <c r="C79" s="12"/>
      <c r="D79" s="44" t="s">
        <v>163</v>
      </c>
      <c r="E79" s="45" t="s">
        <v>22</v>
      </c>
      <c r="F79" s="14" t="s">
        <v>164</v>
      </c>
      <c r="G79" s="46">
        <f t="shared" si="0"/>
        <v>0</v>
      </c>
      <c r="H79" s="49"/>
      <c r="I79" s="49"/>
      <c r="J79" s="49"/>
      <c r="K79" s="49"/>
      <c r="L79" s="13"/>
      <c r="M79" s="19"/>
      <c r="P79" s="47">
        <v>440</v>
      </c>
    </row>
    <row r="80" spans="3:16" s="11" customFormat="1" ht="15" customHeight="1" x14ac:dyDescent="0.2">
      <c r="C80" s="12"/>
      <c r="D80" s="44" t="s">
        <v>165</v>
      </c>
      <c r="E80" s="45" t="s">
        <v>23</v>
      </c>
      <c r="F80" s="14" t="s">
        <v>166</v>
      </c>
      <c r="G80" s="46">
        <f t="shared" si="0"/>
        <v>0</v>
      </c>
      <c r="H80" s="49"/>
      <c r="I80" s="49"/>
      <c r="J80" s="49"/>
      <c r="K80" s="49"/>
      <c r="L80" s="13"/>
      <c r="M80" s="19"/>
      <c r="P80" s="47">
        <v>450</v>
      </c>
    </row>
    <row r="81" spans="3:16" s="11" customFormat="1" ht="15" customHeight="1" x14ac:dyDescent="0.2">
      <c r="C81" s="12"/>
      <c r="D81" s="44" t="s">
        <v>167</v>
      </c>
      <c r="E81" s="45" t="s">
        <v>25</v>
      </c>
      <c r="F81" s="14" t="s">
        <v>168</v>
      </c>
      <c r="G81" s="46">
        <f t="shared" si="0"/>
        <v>0</v>
      </c>
      <c r="H81" s="49"/>
      <c r="I81" s="49"/>
      <c r="J81" s="49"/>
      <c r="K81" s="49"/>
      <c r="L81" s="13"/>
      <c r="M81" s="19"/>
      <c r="P81" s="47">
        <v>470</v>
      </c>
    </row>
    <row r="82" spans="3:16" s="11" customFormat="1" ht="15" customHeight="1" x14ac:dyDescent="0.2">
      <c r="C82" s="12"/>
      <c r="D82" s="44" t="s">
        <v>169</v>
      </c>
      <c r="E82" s="45" t="s">
        <v>107</v>
      </c>
      <c r="F82" s="14" t="s">
        <v>170</v>
      </c>
      <c r="G82" s="46">
        <f t="shared" si="0"/>
        <v>0</v>
      </c>
      <c r="H82" s="49"/>
      <c r="I82" s="49"/>
      <c r="J82" s="49"/>
      <c r="K82" s="49"/>
      <c r="L82" s="13"/>
      <c r="M82" s="19"/>
      <c r="P82" s="47">
        <v>480</v>
      </c>
    </row>
    <row r="83" spans="3:16" s="11" customFormat="1" ht="15" customHeight="1" x14ac:dyDescent="0.2">
      <c r="C83" s="12"/>
      <c r="D83" s="44" t="s">
        <v>171</v>
      </c>
      <c r="E83" s="48" t="s">
        <v>172</v>
      </c>
      <c r="F83" s="14" t="s">
        <v>173</v>
      </c>
      <c r="G83" s="46">
        <f t="shared" si="0"/>
        <v>0</v>
      </c>
      <c r="H83" s="49"/>
      <c r="I83" s="49"/>
      <c r="J83" s="49"/>
      <c r="K83" s="49"/>
      <c r="L83" s="13"/>
      <c r="M83" s="19"/>
      <c r="P83" s="47">
        <v>490</v>
      </c>
    </row>
    <row r="84" spans="3:16" s="11" customFormat="1" ht="15" customHeight="1" x14ac:dyDescent="0.2">
      <c r="C84" s="12"/>
      <c r="D84" s="44" t="s">
        <v>174</v>
      </c>
      <c r="E84" s="45" t="s">
        <v>113</v>
      </c>
      <c r="F84" s="14" t="s">
        <v>175</v>
      </c>
      <c r="G84" s="46">
        <f t="shared" si="0"/>
        <v>0</v>
      </c>
      <c r="H84" s="49"/>
      <c r="I84" s="49"/>
      <c r="J84" s="49"/>
      <c r="K84" s="49"/>
      <c r="L84" s="13"/>
      <c r="M84" s="19"/>
      <c r="P84" s="47"/>
    </row>
    <row r="85" spans="3:16" s="11" customFormat="1" ht="22.5" x14ac:dyDescent="0.2">
      <c r="C85" s="12"/>
      <c r="D85" s="44" t="s">
        <v>176</v>
      </c>
      <c r="E85" s="69" t="s">
        <v>116</v>
      </c>
      <c r="F85" s="14" t="s">
        <v>177</v>
      </c>
      <c r="G85" s="46">
        <f t="shared" si="0"/>
        <v>0</v>
      </c>
      <c r="H85" s="46">
        <f>H82-H84</f>
        <v>0</v>
      </c>
      <c r="I85" s="46">
        <f>I82-I84</f>
        <v>0</v>
      </c>
      <c r="J85" s="46">
        <f>J82-J84</f>
        <v>0</v>
      </c>
      <c r="K85" s="46">
        <f>K82-K84</f>
        <v>0</v>
      </c>
      <c r="L85" s="13"/>
      <c r="M85" s="19"/>
      <c r="P85" s="47"/>
    </row>
    <row r="86" spans="3:16" s="11" customFormat="1" ht="15" customHeight="1" x14ac:dyDescent="0.2">
      <c r="C86" s="12"/>
      <c r="D86" s="44" t="s">
        <v>178</v>
      </c>
      <c r="E86" s="45" t="s">
        <v>26</v>
      </c>
      <c r="F86" s="14" t="s">
        <v>179</v>
      </c>
      <c r="G86" s="46">
        <f t="shared" si="0"/>
        <v>0</v>
      </c>
      <c r="H86" s="46">
        <f>(H52+H63+H68)-(H69+H79+H80+H81+H82)</f>
        <v>0</v>
      </c>
      <c r="I86" s="46">
        <f>(I52+I63+I68)-(I69+I79+I80+I81+I82)</f>
        <v>0</v>
      </c>
      <c r="J86" s="46">
        <f>(J52+J63+J68)-(J69+J79+J80+J81+J82)</f>
        <v>0</v>
      </c>
      <c r="K86" s="46">
        <f>(K52+K63+K68)-(K69+K79+K80+K81+K82)</f>
        <v>0</v>
      </c>
      <c r="L86" s="13"/>
      <c r="M86" s="19"/>
      <c r="P86" s="47">
        <v>500</v>
      </c>
    </row>
    <row r="87" spans="3:16" s="11" customFormat="1" ht="15" customHeight="1" x14ac:dyDescent="0.2">
      <c r="C87" s="12"/>
      <c r="D87" s="41" t="s">
        <v>180</v>
      </c>
      <c r="E87" s="42"/>
      <c r="F87" s="42"/>
      <c r="G87" s="42"/>
      <c r="H87" s="42"/>
      <c r="I87" s="42"/>
      <c r="J87" s="42"/>
      <c r="K87" s="43"/>
      <c r="L87" s="13"/>
      <c r="M87" s="19"/>
      <c r="P87" s="58"/>
    </row>
    <row r="88" spans="3:16" s="11" customFormat="1" ht="15" customHeight="1" x14ac:dyDescent="0.2">
      <c r="C88" s="12"/>
      <c r="D88" s="44" t="s">
        <v>181</v>
      </c>
      <c r="E88" s="45" t="s">
        <v>27</v>
      </c>
      <c r="F88" s="14" t="s">
        <v>182</v>
      </c>
      <c r="G88" s="46">
        <f t="shared" si="0"/>
        <v>10.244999999999999</v>
      </c>
      <c r="H88" s="49"/>
      <c r="I88" s="49"/>
      <c r="J88" s="49">
        <v>10.244999999999999</v>
      </c>
      <c r="K88" s="49"/>
      <c r="L88" s="13"/>
      <c r="M88" s="19"/>
      <c r="P88" s="47">
        <v>600</v>
      </c>
    </row>
    <row r="89" spans="3:16" s="11" customFormat="1" ht="15" customHeight="1" x14ac:dyDescent="0.2">
      <c r="C89" s="12"/>
      <c r="D89" s="44" t="s">
        <v>183</v>
      </c>
      <c r="E89" s="45" t="s">
        <v>28</v>
      </c>
      <c r="F89" s="14" t="s">
        <v>184</v>
      </c>
      <c r="G89" s="46">
        <f t="shared" si="0"/>
        <v>41.05</v>
      </c>
      <c r="H89" s="49"/>
      <c r="I89" s="49"/>
      <c r="J89" s="49">
        <v>41.05</v>
      </c>
      <c r="K89" s="49"/>
      <c r="L89" s="13"/>
      <c r="M89" s="19"/>
      <c r="P89" s="47">
        <v>610</v>
      </c>
    </row>
    <row r="90" spans="3:16" s="11" customFormat="1" ht="15" customHeight="1" x14ac:dyDescent="0.2">
      <c r="C90" s="12"/>
      <c r="D90" s="44" t="s">
        <v>185</v>
      </c>
      <c r="E90" s="45" t="s">
        <v>29</v>
      </c>
      <c r="F90" s="14" t="s">
        <v>186</v>
      </c>
      <c r="G90" s="46">
        <f t="shared" si="0"/>
        <v>0</v>
      </c>
      <c r="H90" s="49"/>
      <c r="I90" s="49"/>
      <c r="J90" s="49"/>
      <c r="K90" s="49"/>
      <c r="L90" s="13"/>
      <c r="M90" s="19"/>
      <c r="P90" s="47">
        <v>620</v>
      </c>
    </row>
    <row r="91" spans="3:16" s="11" customFormat="1" ht="15" customHeight="1" x14ac:dyDescent="0.2">
      <c r="C91" s="12"/>
      <c r="D91" s="41" t="s">
        <v>187</v>
      </c>
      <c r="E91" s="42"/>
      <c r="F91" s="42"/>
      <c r="G91" s="42"/>
      <c r="H91" s="42"/>
      <c r="I91" s="42"/>
      <c r="J91" s="42"/>
      <c r="K91" s="43"/>
      <c r="L91" s="13"/>
      <c r="M91" s="19"/>
      <c r="P91" s="58"/>
    </row>
    <row r="92" spans="3:16" s="11" customFormat="1" ht="15" customHeight="1" x14ac:dyDescent="0.2">
      <c r="C92" s="12"/>
      <c r="D92" s="44" t="s">
        <v>188</v>
      </c>
      <c r="E92" s="45" t="s">
        <v>189</v>
      </c>
      <c r="F92" s="14" t="s">
        <v>190</v>
      </c>
      <c r="G92" s="46">
        <f t="shared" si="0"/>
        <v>18143.5</v>
      </c>
      <c r="H92" s="46">
        <f>SUM(H93:H94)</f>
        <v>0</v>
      </c>
      <c r="I92" s="46">
        <f>SUM(I93:I94)</f>
        <v>0</v>
      </c>
      <c r="J92" s="46">
        <f>SUM(J93:J94)</f>
        <v>12556.588</v>
      </c>
      <c r="K92" s="46">
        <f>SUM(K93:K94)</f>
        <v>5586.9120000000003</v>
      </c>
      <c r="L92" s="13"/>
      <c r="M92" s="19"/>
      <c r="P92" s="47">
        <v>700</v>
      </c>
    </row>
    <row r="93" spans="3:16" ht="15" customHeight="1" x14ac:dyDescent="0.2">
      <c r="C93" s="5"/>
      <c r="D93" s="76" t="s">
        <v>191</v>
      </c>
      <c r="E93" s="48" t="s">
        <v>30</v>
      </c>
      <c r="F93" s="14" t="s">
        <v>192</v>
      </c>
      <c r="G93" s="46">
        <f t="shared" si="0"/>
        <v>18143.5</v>
      </c>
      <c r="H93" s="77"/>
      <c r="I93" s="77"/>
      <c r="J93" s="77">
        <f>J34</f>
        <v>12556.588</v>
      </c>
      <c r="K93" s="77">
        <f>K34</f>
        <v>5586.9120000000003</v>
      </c>
      <c r="L93" s="10"/>
      <c r="M93" s="19"/>
      <c r="P93" s="47">
        <v>710</v>
      </c>
    </row>
    <row r="94" spans="3:16" ht="15" customHeight="1" x14ac:dyDescent="0.2">
      <c r="C94" s="5"/>
      <c r="D94" s="76" t="s">
        <v>193</v>
      </c>
      <c r="E94" s="48" t="s">
        <v>194</v>
      </c>
      <c r="F94" s="14" t="s">
        <v>195</v>
      </c>
      <c r="G94" s="46">
        <f t="shared" si="0"/>
        <v>0</v>
      </c>
      <c r="H94" s="78">
        <f>H97</f>
        <v>0</v>
      </c>
      <c r="I94" s="78">
        <f>I97</f>
        <v>0</v>
      </c>
      <c r="J94" s="78">
        <f>J97</f>
        <v>0</v>
      </c>
      <c r="K94" s="78">
        <f>K97</f>
        <v>0</v>
      </c>
      <c r="L94" s="10"/>
      <c r="M94" s="19"/>
      <c r="P94" s="47">
        <v>720</v>
      </c>
    </row>
    <row r="95" spans="3:16" ht="15" customHeight="1" x14ac:dyDescent="0.2">
      <c r="C95" s="5"/>
      <c r="D95" s="76" t="s">
        <v>196</v>
      </c>
      <c r="E95" s="71" t="s">
        <v>197</v>
      </c>
      <c r="F95" s="14" t="s">
        <v>198</v>
      </c>
      <c r="G95" s="46">
        <f t="shared" si="0"/>
        <v>0</v>
      </c>
      <c r="H95" s="77"/>
      <c r="I95" s="77"/>
      <c r="J95" s="77"/>
      <c r="K95" s="77"/>
      <c r="L95" s="10"/>
      <c r="M95" s="19"/>
      <c r="P95" s="47">
        <v>730</v>
      </c>
    </row>
    <row r="96" spans="3:16" ht="15" customHeight="1" x14ac:dyDescent="0.2">
      <c r="C96" s="5"/>
      <c r="D96" s="76" t="s">
        <v>199</v>
      </c>
      <c r="E96" s="72" t="s">
        <v>200</v>
      </c>
      <c r="F96" s="14" t="s">
        <v>201</v>
      </c>
      <c r="G96" s="46">
        <f t="shared" si="0"/>
        <v>0</v>
      </c>
      <c r="H96" s="77"/>
      <c r="I96" s="77"/>
      <c r="J96" s="77"/>
      <c r="K96" s="77"/>
      <c r="L96" s="10"/>
      <c r="M96" s="19"/>
      <c r="P96" s="47"/>
    </row>
    <row r="97" spans="3:16" ht="15" customHeight="1" x14ac:dyDescent="0.2">
      <c r="C97" s="5"/>
      <c r="D97" s="76" t="s">
        <v>202</v>
      </c>
      <c r="E97" s="71" t="s">
        <v>203</v>
      </c>
      <c r="F97" s="14" t="s">
        <v>204</v>
      </c>
      <c r="G97" s="46">
        <f t="shared" si="0"/>
        <v>0</v>
      </c>
      <c r="H97" s="77"/>
      <c r="I97" s="77"/>
      <c r="J97" s="77"/>
      <c r="K97" s="77"/>
      <c r="L97" s="10"/>
      <c r="M97" s="19"/>
      <c r="P97" s="47">
        <v>740</v>
      </c>
    </row>
    <row r="98" spans="3:16" ht="15" customHeight="1" x14ac:dyDescent="0.2">
      <c r="C98" s="5"/>
      <c r="D98" s="76" t="s">
        <v>205</v>
      </c>
      <c r="E98" s="45" t="s">
        <v>206</v>
      </c>
      <c r="F98" s="14" t="s">
        <v>207</v>
      </c>
      <c r="G98" s="46">
        <f t="shared" si="0"/>
        <v>33463.472999999998</v>
      </c>
      <c r="H98" s="78">
        <f>H99+H115</f>
        <v>0</v>
      </c>
      <c r="I98" s="78">
        <f>I99+I115</f>
        <v>0</v>
      </c>
      <c r="J98" s="78">
        <f>J99+J115</f>
        <v>3239.0240000000003</v>
      </c>
      <c r="K98" s="78">
        <f>K99+K115</f>
        <v>30224.448999999997</v>
      </c>
      <c r="L98" s="10"/>
      <c r="M98" s="19"/>
      <c r="P98" s="47">
        <v>750</v>
      </c>
    </row>
    <row r="99" spans="3:16" ht="15" customHeight="1" x14ac:dyDescent="0.2">
      <c r="C99" s="5"/>
      <c r="D99" s="76" t="s">
        <v>208</v>
      </c>
      <c r="E99" s="48" t="s">
        <v>209</v>
      </c>
      <c r="F99" s="14" t="s">
        <v>210</v>
      </c>
      <c r="G99" s="46">
        <f t="shared" si="0"/>
        <v>29685.098999999998</v>
      </c>
      <c r="H99" s="78">
        <f>H100+H101</f>
        <v>0</v>
      </c>
      <c r="I99" s="78">
        <f>I100+I101</f>
        <v>0</v>
      </c>
      <c r="J99" s="78">
        <f>J100+J101</f>
        <v>785.19499999999994</v>
      </c>
      <c r="K99" s="78">
        <f>K100+K101</f>
        <v>28899.903999999999</v>
      </c>
      <c r="L99" s="10"/>
      <c r="M99" s="19"/>
      <c r="P99" s="47">
        <v>760</v>
      </c>
    </row>
    <row r="100" spans="3:16" ht="15" customHeight="1" x14ac:dyDescent="0.2">
      <c r="C100" s="5"/>
      <c r="D100" s="76" t="s">
        <v>211</v>
      </c>
      <c r="E100" s="71" t="s">
        <v>212</v>
      </c>
      <c r="F100" s="14" t="s">
        <v>213</v>
      </c>
      <c r="G100" s="46">
        <f t="shared" si="0"/>
        <v>1743.922</v>
      </c>
      <c r="H100" s="77"/>
      <c r="I100" s="77"/>
      <c r="J100" s="77">
        <v>785.19499999999994</v>
      </c>
      <c r="K100" s="77">
        <v>958.72699999999998</v>
      </c>
      <c r="L100" s="10"/>
      <c r="M100" s="19"/>
      <c r="P100" s="47"/>
    </row>
    <row r="101" spans="3:16" ht="15" customHeight="1" x14ac:dyDescent="0.2">
      <c r="C101" s="5"/>
      <c r="D101" s="76" t="s">
        <v>214</v>
      </c>
      <c r="E101" s="71" t="s">
        <v>215</v>
      </c>
      <c r="F101" s="14" t="s">
        <v>216</v>
      </c>
      <c r="G101" s="46">
        <f t="shared" si="0"/>
        <v>27941.177</v>
      </c>
      <c r="H101" s="78">
        <f>H102+H105+H108+H111+H112+H113+H114</f>
        <v>0</v>
      </c>
      <c r="I101" s="78">
        <f>I102+I105+I108+I111+I112+I113+I114</f>
        <v>0</v>
      </c>
      <c r="J101" s="78">
        <f>J102+J105+J108+J111+J112+J113+J114</f>
        <v>0</v>
      </c>
      <c r="K101" s="78">
        <f>K102+K105+K108+K111+K112+K113+K114</f>
        <v>27941.177</v>
      </c>
      <c r="L101" s="10"/>
      <c r="M101" s="19"/>
      <c r="P101" s="47"/>
    </row>
    <row r="102" spans="3:16" ht="33.75" x14ac:dyDescent="0.2">
      <c r="C102" s="5"/>
      <c r="D102" s="76" t="s">
        <v>217</v>
      </c>
      <c r="E102" s="72" t="s">
        <v>218</v>
      </c>
      <c r="F102" s="14" t="s">
        <v>219</v>
      </c>
      <c r="G102" s="46">
        <f t="shared" si="0"/>
        <v>22625.644</v>
      </c>
      <c r="H102" s="79">
        <f>H103+H104</f>
        <v>0</v>
      </c>
      <c r="I102" s="79">
        <f>I103+I104</f>
        <v>0</v>
      </c>
      <c r="J102" s="79">
        <f>J103+J104</f>
        <v>0</v>
      </c>
      <c r="K102" s="79">
        <f>K103+K104</f>
        <v>22625.644</v>
      </c>
      <c r="L102" s="10"/>
      <c r="M102" s="19"/>
      <c r="P102" s="47"/>
    </row>
    <row r="103" spans="3:16" ht="15" customHeight="1" x14ac:dyDescent="0.2">
      <c r="C103" s="5"/>
      <c r="D103" s="76" t="s">
        <v>220</v>
      </c>
      <c r="E103" s="80" t="s">
        <v>221</v>
      </c>
      <c r="F103" s="14" t="s">
        <v>222</v>
      </c>
      <c r="G103" s="46">
        <f t="shared" si="0"/>
        <v>22625.644</v>
      </c>
      <c r="H103" s="77"/>
      <c r="I103" s="77"/>
      <c r="J103" s="77"/>
      <c r="K103" s="77">
        <v>22625.644</v>
      </c>
      <c r="L103" s="10"/>
      <c r="M103" s="19"/>
      <c r="P103" s="47"/>
    </row>
    <row r="104" spans="3:16" ht="15" customHeight="1" x14ac:dyDescent="0.2">
      <c r="C104" s="5"/>
      <c r="D104" s="76" t="s">
        <v>223</v>
      </c>
      <c r="E104" s="80" t="s">
        <v>224</v>
      </c>
      <c r="F104" s="14" t="s">
        <v>225</v>
      </c>
      <c r="G104" s="46">
        <f t="shared" si="0"/>
        <v>0</v>
      </c>
      <c r="H104" s="77"/>
      <c r="I104" s="77"/>
      <c r="J104" s="77"/>
      <c r="K104" s="77"/>
      <c r="L104" s="10"/>
      <c r="M104" s="19"/>
      <c r="P104" s="47"/>
    </row>
    <row r="105" spans="3:16" ht="33.75" x14ac:dyDescent="0.2">
      <c r="C105" s="5"/>
      <c r="D105" s="76" t="s">
        <v>226</v>
      </c>
      <c r="E105" s="72" t="s">
        <v>227</v>
      </c>
      <c r="F105" s="14" t="s">
        <v>228</v>
      </c>
      <c r="G105" s="46">
        <f t="shared" si="0"/>
        <v>4712.99</v>
      </c>
      <c r="H105" s="79">
        <f>H106+H107</f>
        <v>0</v>
      </c>
      <c r="I105" s="79">
        <f>I106+I107</f>
        <v>0</v>
      </c>
      <c r="J105" s="79">
        <f>J106+J107</f>
        <v>0</v>
      </c>
      <c r="K105" s="79">
        <f>K106+K107</f>
        <v>4712.99</v>
      </c>
      <c r="L105" s="10"/>
      <c r="M105" s="19"/>
      <c r="P105" s="47"/>
    </row>
    <row r="106" spans="3:16" ht="15" customHeight="1" x14ac:dyDescent="0.2">
      <c r="C106" s="5"/>
      <c r="D106" s="76" t="s">
        <v>229</v>
      </c>
      <c r="E106" s="80" t="s">
        <v>221</v>
      </c>
      <c r="F106" s="14" t="s">
        <v>230</v>
      </c>
      <c r="G106" s="46">
        <f t="shared" si="0"/>
        <v>4712.99</v>
      </c>
      <c r="H106" s="77"/>
      <c r="I106" s="77"/>
      <c r="J106" s="77"/>
      <c r="K106" s="77">
        <v>4712.99</v>
      </c>
      <c r="L106" s="10"/>
      <c r="M106" s="19"/>
      <c r="P106" s="47"/>
    </row>
    <row r="107" spans="3:16" ht="15" customHeight="1" x14ac:dyDescent="0.2">
      <c r="C107" s="5"/>
      <c r="D107" s="76" t="s">
        <v>231</v>
      </c>
      <c r="E107" s="80" t="s">
        <v>224</v>
      </c>
      <c r="F107" s="14" t="s">
        <v>232</v>
      </c>
      <c r="G107" s="46">
        <f t="shared" si="0"/>
        <v>0</v>
      </c>
      <c r="H107" s="77"/>
      <c r="I107" s="77"/>
      <c r="J107" s="77"/>
      <c r="K107" s="77"/>
      <c r="L107" s="10"/>
      <c r="M107" s="19"/>
      <c r="P107" s="47"/>
    </row>
    <row r="108" spans="3:16" ht="15" customHeight="1" x14ac:dyDescent="0.2">
      <c r="C108" s="5"/>
      <c r="D108" s="76" t="s">
        <v>233</v>
      </c>
      <c r="E108" s="72" t="s">
        <v>234</v>
      </c>
      <c r="F108" s="14" t="s">
        <v>235</v>
      </c>
      <c r="G108" s="46">
        <f t="shared" si="0"/>
        <v>0</v>
      </c>
      <c r="H108" s="79">
        <f>H109+H110</f>
        <v>0</v>
      </c>
      <c r="I108" s="79">
        <f>I109+I110</f>
        <v>0</v>
      </c>
      <c r="J108" s="79">
        <f>J109+J110</f>
        <v>0</v>
      </c>
      <c r="K108" s="79">
        <f>K109+K110</f>
        <v>0</v>
      </c>
      <c r="L108" s="10"/>
      <c r="M108" s="19"/>
      <c r="P108" s="47"/>
    </row>
    <row r="109" spans="3:16" ht="15" customHeight="1" x14ac:dyDescent="0.2">
      <c r="C109" s="5"/>
      <c r="D109" s="76" t="s">
        <v>236</v>
      </c>
      <c r="E109" s="80" t="s">
        <v>221</v>
      </c>
      <c r="F109" s="14" t="s">
        <v>237</v>
      </c>
      <c r="G109" s="46">
        <f t="shared" si="0"/>
        <v>0</v>
      </c>
      <c r="H109" s="77"/>
      <c r="I109" s="77"/>
      <c r="J109" s="77"/>
      <c r="K109" s="77"/>
      <c r="L109" s="10"/>
      <c r="M109" s="19"/>
      <c r="P109" s="47"/>
    </row>
    <row r="110" spans="3:16" ht="15" customHeight="1" x14ac:dyDescent="0.2">
      <c r="C110" s="5"/>
      <c r="D110" s="76" t="s">
        <v>238</v>
      </c>
      <c r="E110" s="80" t="s">
        <v>224</v>
      </c>
      <c r="F110" s="14" t="s">
        <v>239</v>
      </c>
      <c r="G110" s="46">
        <f t="shared" si="0"/>
        <v>0</v>
      </c>
      <c r="H110" s="77"/>
      <c r="I110" s="77"/>
      <c r="J110" s="77"/>
      <c r="K110" s="77"/>
      <c r="L110" s="10"/>
      <c r="M110" s="19"/>
      <c r="P110" s="47"/>
    </row>
    <row r="111" spans="3:16" ht="15" customHeight="1" x14ac:dyDescent="0.2">
      <c r="C111" s="5"/>
      <c r="D111" s="76" t="s">
        <v>240</v>
      </c>
      <c r="E111" s="72" t="s">
        <v>241</v>
      </c>
      <c r="F111" s="14" t="s">
        <v>242</v>
      </c>
      <c r="G111" s="46">
        <f t="shared" si="0"/>
        <v>3.2710000000000004</v>
      </c>
      <c r="H111" s="77"/>
      <c r="I111" s="77"/>
      <c r="J111" s="77"/>
      <c r="K111" s="77">
        <v>3.2710000000000004</v>
      </c>
      <c r="L111" s="10"/>
      <c r="M111" s="19"/>
      <c r="P111" s="47"/>
    </row>
    <row r="112" spans="3:16" ht="15" customHeight="1" x14ac:dyDescent="0.2">
      <c r="C112" s="5"/>
      <c r="D112" s="76" t="s">
        <v>243</v>
      </c>
      <c r="E112" s="72" t="s">
        <v>244</v>
      </c>
      <c r="F112" s="14" t="s">
        <v>245</v>
      </c>
      <c r="G112" s="46">
        <f t="shared" si="0"/>
        <v>30.632000000000005</v>
      </c>
      <c r="H112" s="77"/>
      <c r="I112" s="77"/>
      <c r="J112" s="77"/>
      <c r="K112" s="77">
        <v>30.632000000000005</v>
      </c>
      <c r="L112" s="10"/>
      <c r="M112" s="19"/>
      <c r="P112" s="47"/>
    </row>
    <row r="113" spans="3:16" ht="33.75" x14ac:dyDescent="0.2">
      <c r="C113" s="5"/>
      <c r="D113" s="76" t="s">
        <v>246</v>
      </c>
      <c r="E113" s="72" t="s">
        <v>247</v>
      </c>
      <c r="F113" s="14" t="s">
        <v>248</v>
      </c>
      <c r="G113" s="46">
        <f t="shared" si="0"/>
        <v>0</v>
      </c>
      <c r="H113" s="77"/>
      <c r="I113" s="77"/>
      <c r="J113" s="77"/>
      <c r="K113" s="77">
        <v>0</v>
      </c>
      <c r="L113" s="10"/>
      <c r="M113" s="19"/>
      <c r="P113" s="47"/>
    </row>
    <row r="114" spans="3:16" ht="22.5" x14ac:dyDescent="0.2">
      <c r="C114" s="5"/>
      <c r="D114" s="76" t="s">
        <v>249</v>
      </c>
      <c r="E114" s="72" t="s">
        <v>250</v>
      </c>
      <c r="F114" s="14" t="s">
        <v>251</v>
      </c>
      <c r="G114" s="46">
        <f t="shared" si="0"/>
        <v>568.64</v>
      </c>
      <c r="H114" s="77"/>
      <c r="I114" s="77"/>
      <c r="J114" s="77"/>
      <c r="K114" s="77">
        <v>568.64</v>
      </c>
      <c r="L114" s="10"/>
      <c r="M114" s="19"/>
      <c r="P114" s="47"/>
    </row>
    <row r="115" spans="3:16" ht="15" customHeight="1" x14ac:dyDescent="0.2">
      <c r="C115" s="5"/>
      <c r="D115" s="76" t="s">
        <v>252</v>
      </c>
      <c r="E115" s="48" t="s">
        <v>253</v>
      </c>
      <c r="F115" s="14" t="s">
        <v>254</v>
      </c>
      <c r="G115" s="46">
        <f t="shared" si="0"/>
        <v>3778.3739999999998</v>
      </c>
      <c r="H115" s="78">
        <f>H118</f>
        <v>0</v>
      </c>
      <c r="I115" s="78">
        <f>I118</f>
        <v>0</v>
      </c>
      <c r="J115" s="78">
        <f>J118</f>
        <v>2453.8290000000002</v>
      </c>
      <c r="K115" s="78">
        <f>K118</f>
        <v>1324.5449999999998</v>
      </c>
      <c r="L115" s="10"/>
      <c r="M115" s="19"/>
      <c r="P115" s="47">
        <v>770</v>
      </c>
    </row>
    <row r="116" spans="3:16" ht="15" customHeight="1" x14ac:dyDescent="0.2">
      <c r="C116" s="5"/>
      <c r="D116" s="76" t="s">
        <v>255</v>
      </c>
      <c r="E116" s="71" t="s">
        <v>197</v>
      </c>
      <c r="F116" s="14" t="s">
        <v>256</v>
      </c>
      <c r="G116" s="46">
        <f t="shared" si="0"/>
        <v>0.56399999999999995</v>
      </c>
      <c r="H116" s="77"/>
      <c r="I116" s="77"/>
      <c r="J116" s="77">
        <v>0.35499999999999998</v>
      </c>
      <c r="K116" s="77">
        <v>0.20899999999999999</v>
      </c>
      <c r="L116" s="10"/>
      <c r="M116" s="19"/>
      <c r="P116" s="47">
        <v>780</v>
      </c>
    </row>
    <row r="117" spans="3:16" ht="15" customHeight="1" x14ac:dyDescent="0.2">
      <c r="C117" s="5"/>
      <c r="D117" s="76" t="s">
        <v>257</v>
      </c>
      <c r="E117" s="72" t="s">
        <v>258</v>
      </c>
      <c r="F117" s="14" t="s">
        <v>259</v>
      </c>
      <c r="G117" s="46">
        <f t="shared" si="0"/>
        <v>0</v>
      </c>
      <c r="H117" s="77"/>
      <c r="I117" s="77"/>
      <c r="J117" s="77"/>
      <c r="K117" s="77"/>
      <c r="L117" s="10"/>
      <c r="M117" s="19"/>
      <c r="P117" s="47"/>
    </row>
    <row r="118" spans="3:16" ht="15" customHeight="1" x14ac:dyDescent="0.2">
      <c r="C118" s="5"/>
      <c r="D118" s="76" t="s">
        <v>260</v>
      </c>
      <c r="E118" s="71" t="s">
        <v>203</v>
      </c>
      <c r="F118" s="14" t="s">
        <v>261</v>
      </c>
      <c r="G118" s="46">
        <f t="shared" si="0"/>
        <v>3778.3739999999998</v>
      </c>
      <c r="H118" s="77"/>
      <c r="I118" s="77"/>
      <c r="J118" s="77">
        <v>2453.8290000000002</v>
      </c>
      <c r="K118" s="77">
        <v>1324.5449999999998</v>
      </c>
      <c r="L118" s="10"/>
      <c r="M118" s="19"/>
      <c r="P118" s="47">
        <v>790</v>
      </c>
    </row>
    <row r="119" spans="3:16" ht="15" customHeight="1" x14ac:dyDescent="0.2">
      <c r="C119" s="5"/>
      <c r="D119" s="76" t="s">
        <v>262</v>
      </c>
      <c r="E119" s="69" t="s">
        <v>263</v>
      </c>
      <c r="F119" s="14" t="s">
        <v>264</v>
      </c>
      <c r="G119" s="46">
        <f t="shared" si="0"/>
        <v>0</v>
      </c>
      <c r="H119" s="78">
        <f>SUM(H120:H121)</f>
        <v>0</v>
      </c>
      <c r="I119" s="78">
        <f>SUM(I120:I121)</f>
        <v>0</v>
      </c>
      <c r="J119" s="78">
        <f>SUM(J120:J121)</f>
        <v>0</v>
      </c>
      <c r="K119" s="78">
        <f>SUM(K120:K121)</f>
        <v>0</v>
      </c>
      <c r="L119" s="10"/>
      <c r="M119" s="19"/>
      <c r="P119" s="47"/>
    </row>
    <row r="120" spans="3:16" ht="15" customHeight="1" x14ac:dyDescent="0.2">
      <c r="C120" s="5"/>
      <c r="D120" s="76" t="s">
        <v>265</v>
      </c>
      <c r="E120" s="48" t="s">
        <v>30</v>
      </c>
      <c r="F120" s="14" t="s">
        <v>266</v>
      </c>
      <c r="G120" s="46">
        <f t="shared" si="0"/>
        <v>0</v>
      </c>
      <c r="H120" s="77"/>
      <c r="I120" s="77"/>
      <c r="J120" s="77"/>
      <c r="K120" s="77"/>
      <c r="L120" s="10"/>
      <c r="M120" s="19"/>
      <c r="P120" s="47"/>
    </row>
    <row r="121" spans="3:16" ht="15" customHeight="1" x14ac:dyDescent="0.2">
      <c r="C121" s="5"/>
      <c r="D121" s="76" t="s">
        <v>267</v>
      </c>
      <c r="E121" s="48" t="s">
        <v>194</v>
      </c>
      <c r="F121" s="14" t="s">
        <v>268</v>
      </c>
      <c r="G121" s="46">
        <f t="shared" si="0"/>
        <v>0</v>
      </c>
      <c r="H121" s="78">
        <f>H123</f>
        <v>0</v>
      </c>
      <c r="I121" s="78">
        <f>I123</f>
        <v>0</v>
      </c>
      <c r="J121" s="78">
        <f>J123</f>
        <v>0</v>
      </c>
      <c r="K121" s="78">
        <f>K123</f>
        <v>0</v>
      </c>
      <c r="L121" s="10"/>
      <c r="M121" s="19"/>
      <c r="P121" s="47"/>
    </row>
    <row r="122" spans="3:16" ht="15" customHeight="1" x14ac:dyDescent="0.2">
      <c r="C122" s="5"/>
      <c r="D122" s="76" t="s">
        <v>269</v>
      </c>
      <c r="E122" s="71" t="s">
        <v>270</v>
      </c>
      <c r="F122" s="14" t="s">
        <v>271</v>
      </c>
      <c r="G122" s="46">
        <f t="shared" si="0"/>
        <v>0</v>
      </c>
      <c r="H122" s="77"/>
      <c r="I122" s="77"/>
      <c r="J122" s="77"/>
      <c r="K122" s="77"/>
      <c r="L122" s="10"/>
      <c r="M122" s="19"/>
      <c r="P122" s="47"/>
    </row>
    <row r="123" spans="3:16" ht="15" customHeight="1" x14ac:dyDescent="0.2">
      <c r="C123" s="5"/>
      <c r="D123" s="76" t="s">
        <v>272</v>
      </c>
      <c r="E123" s="71" t="s">
        <v>203</v>
      </c>
      <c r="F123" s="14" t="s">
        <v>273</v>
      </c>
      <c r="G123" s="46">
        <f t="shared" si="0"/>
        <v>0</v>
      </c>
      <c r="H123" s="77"/>
      <c r="I123" s="77"/>
      <c r="J123" s="77"/>
      <c r="K123" s="77"/>
      <c r="L123" s="10"/>
      <c r="M123" s="19"/>
      <c r="P123" s="47"/>
    </row>
    <row r="124" spans="3:16" ht="15" customHeight="1" x14ac:dyDescent="0.2">
      <c r="C124" s="5"/>
      <c r="D124" s="41" t="s">
        <v>274</v>
      </c>
      <c r="E124" s="42"/>
      <c r="F124" s="42"/>
      <c r="G124" s="42"/>
      <c r="H124" s="42"/>
      <c r="I124" s="42"/>
      <c r="J124" s="42"/>
      <c r="K124" s="43"/>
      <c r="L124" s="10"/>
      <c r="M124" s="19"/>
      <c r="P124" s="81"/>
    </row>
    <row r="125" spans="3:16" ht="22.5" x14ac:dyDescent="0.2">
      <c r="C125" s="5"/>
      <c r="D125" s="76" t="s">
        <v>275</v>
      </c>
      <c r="E125" s="45" t="s">
        <v>276</v>
      </c>
      <c r="F125" s="14" t="s">
        <v>277</v>
      </c>
      <c r="G125" s="46">
        <f t="shared" si="0"/>
        <v>63294.849000000002</v>
      </c>
      <c r="H125" s="78">
        <f>SUM( H126:H127)</f>
        <v>0</v>
      </c>
      <c r="I125" s="78">
        <f>SUM( I126:I127)</f>
        <v>0</v>
      </c>
      <c r="J125" s="78">
        <f>SUM( J126:J127)</f>
        <v>40777.932000000001</v>
      </c>
      <c r="K125" s="78">
        <f>SUM( K126:K127)</f>
        <v>22516.917000000001</v>
      </c>
      <c r="L125" s="10"/>
      <c r="M125" s="19"/>
      <c r="P125" s="47">
        <v>800</v>
      </c>
    </row>
    <row r="126" spans="3:16" ht="15" customHeight="1" x14ac:dyDescent="0.2">
      <c r="C126" s="5"/>
      <c r="D126" s="76" t="s">
        <v>278</v>
      </c>
      <c r="E126" s="48" t="s">
        <v>30</v>
      </c>
      <c r="F126" s="14" t="s">
        <v>279</v>
      </c>
      <c r="G126" s="46">
        <f t="shared" si="0"/>
        <v>63294.849000000002</v>
      </c>
      <c r="H126" s="77"/>
      <c r="I126" s="77"/>
      <c r="J126" s="77">
        <v>40777.932000000001</v>
      </c>
      <c r="K126" s="77">
        <v>22516.917000000001</v>
      </c>
      <c r="L126" s="10"/>
      <c r="M126" s="19"/>
      <c r="P126" s="47">
        <v>810</v>
      </c>
    </row>
    <row r="127" spans="3:16" ht="15" customHeight="1" x14ac:dyDescent="0.2">
      <c r="C127" s="5"/>
      <c r="D127" s="76" t="s">
        <v>280</v>
      </c>
      <c r="E127" s="48" t="s">
        <v>194</v>
      </c>
      <c r="F127" s="14" t="s">
        <v>281</v>
      </c>
      <c r="G127" s="46">
        <f t="shared" si="0"/>
        <v>0</v>
      </c>
      <c r="H127" s="78">
        <f>H128+H130</f>
        <v>0</v>
      </c>
      <c r="I127" s="78">
        <f>I128+I130</f>
        <v>0</v>
      </c>
      <c r="J127" s="78">
        <f>J128+J130</f>
        <v>0</v>
      </c>
      <c r="K127" s="78">
        <f>K128+K130</f>
        <v>0</v>
      </c>
      <c r="L127" s="10"/>
      <c r="M127" s="19"/>
      <c r="P127" s="47">
        <v>820</v>
      </c>
    </row>
    <row r="128" spans="3:16" ht="15" customHeight="1" x14ac:dyDescent="0.2">
      <c r="C128" s="5"/>
      <c r="D128" s="76" t="s">
        <v>282</v>
      </c>
      <c r="E128" s="71" t="s">
        <v>283</v>
      </c>
      <c r="F128" s="14" t="s">
        <v>284</v>
      </c>
      <c r="G128" s="46">
        <f t="shared" si="0"/>
        <v>0</v>
      </c>
      <c r="H128" s="77"/>
      <c r="I128" s="77"/>
      <c r="J128" s="77"/>
      <c r="K128" s="77"/>
      <c r="L128" s="10"/>
      <c r="M128" s="19"/>
      <c r="P128" s="47">
        <v>830</v>
      </c>
    </row>
    <row r="129" spans="3:16" ht="15" customHeight="1" x14ac:dyDescent="0.2">
      <c r="C129" s="5"/>
      <c r="D129" s="76" t="s">
        <v>285</v>
      </c>
      <c r="E129" s="72" t="s">
        <v>286</v>
      </c>
      <c r="F129" s="14" t="s">
        <v>287</v>
      </c>
      <c r="G129" s="46">
        <f t="shared" si="0"/>
        <v>0</v>
      </c>
      <c r="H129" s="77"/>
      <c r="I129" s="77"/>
      <c r="J129" s="77"/>
      <c r="K129" s="77"/>
      <c r="L129" s="10"/>
      <c r="M129" s="19"/>
      <c r="P129" s="81"/>
    </row>
    <row r="130" spans="3:16" ht="15" customHeight="1" x14ac:dyDescent="0.2">
      <c r="C130" s="5"/>
      <c r="D130" s="76" t="s">
        <v>288</v>
      </c>
      <c r="E130" s="71" t="s">
        <v>32</v>
      </c>
      <c r="F130" s="14" t="s">
        <v>289</v>
      </c>
      <c r="G130" s="46">
        <f t="shared" si="0"/>
        <v>0</v>
      </c>
      <c r="H130" s="77"/>
      <c r="I130" s="77"/>
      <c r="J130" s="77"/>
      <c r="K130" s="77"/>
      <c r="L130" s="10"/>
      <c r="M130" s="19"/>
      <c r="P130" s="47">
        <v>840</v>
      </c>
    </row>
    <row r="131" spans="3:16" ht="15" customHeight="1" x14ac:dyDescent="0.2">
      <c r="C131" s="5"/>
      <c r="D131" s="76" t="s">
        <v>48</v>
      </c>
      <c r="E131" s="45" t="s">
        <v>290</v>
      </c>
      <c r="F131" s="14" t="s">
        <v>291</v>
      </c>
      <c r="G131" s="46">
        <f t="shared" si="0"/>
        <v>38894.154510220003</v>
      </c>
      <c r="H131" s="79">
        <f>SUM( H132+H137)</f>
        <v>0</v>
      </c>
      <c r="I131" s="79">
        <f>SUM( I132+I137)</f>
        <v>0</v>
      </c>
      <c r="J131" s="79">
        <f>SUM( J132+J137)</f>
        <v>8425.6136548600007</v>
      </c>
      <c r="K131" s="79">
        <f>SUM( K132+K137)</f>
        <v>30468.540855359999</v>
      </c>
      <c r="L131" s="15"/>
      <c r="M131" s="19"/>
      <c r="P131" s="47">
        <v>850</v>
      </c>
    </row>
    <row r="132" spans="3:16" ht="15" customHeight="1" x14ac:dyDescent="0.2">
      <c r="C132" s="5"/>
      <c r="D132" s="76" t="s">
        <v>292</v>
      </c>
      <c r="E132" s="48" t="s">
        <v>30</v>
      </c>
      <c r="F132" s="14" t="s">
        <v>293</v>
      </c>
      <c r="G132" s="46">
        <f t="shared" ref="G132:G145" si="1">SUM(H132:K132)</f>
        <v>29908.01633658</v>
      </c>
      <c r="H132" s="79">
        <f>SUM( H133:H134)</f>
        <v>0</v>
      </c>
      <c r="I132" s="79">
        <f>SUM( I133:I134)</f>
        <v>0</v>
      </c>
      <c r="J132" s="79">
        <f>SUM( J133:J134)</f>
        <v>2540.59722887</v>
      </c>
      <c r="K132" s="79">
        <f>SUM( K133:K134)</f>
        <v>27367.41910771</v>
      </c>
      <c r="L132" s="15"/>
      <c r="M132" s="19"/>
      <c r="P132" s="47">
        <v>860</v>
      </c>
    </row>
    <row r="133" spans="3:16" ht="15" customHeight="1" x14ac:dyDescent="0.2">
      <c r="C133" s="5"/>
      <c r="D133" s="76" t="s">
        <v>294</v>
      </c>
      <c r="E133" s="71" t="s">
        <v>212</v>
      </c>
      <c r="F133" s="14" t="s">
        <v>295</v>
      </c>
      <c r="G133" s="46">
        <f t="shared" si="1"/>
        <v>6438.9323365800001</v>
      </c>
      <c r="H133" s="82"/>
      <c r="I133" s="82"/>
      <c r="J133" s="82">
        <v>2540.59722887</v>
      </c>
      <c r="K133" s="82">
        <v>3898.3351077100001</v>
      </c>
      <c r="L133" s="15"/>
      <c r="M133" s="19"/>
      <c r="P133" s="47"/>
    </row>
    <row r="134" spans="3:16" ht="15" customHeight="1" x14ac:dyDescent="0.2">
      <c r="C134" s="5"/>
      <c r="D134" s="76" t="s">
        <v>296</v>
      </c>
      <c r="E134" s="71" t="s">
        <v>215</v>
      </c>
      <c r="F134" s="14" t="s">
        <v>297</v>
      </c>
      <c r="G134" s="46">
        <f t="shared" si="1"/>
        <v>23469.083999999999</v>
      </c>
      <c r="H134" s="79">
        <f>H135+H136</f>
        <v>0</v>
      </c>
      <c r="I134" s="79">
        <f>I135+I136</f>
        <v>0</v>
      </c>
      <c r="J134" s="79">
        <f>J135+J136</f>
        <v>0</v>
      </c>
      <c r="K134" s="79">
        <f>K135+K136</f>
        <v>23469.083999999999</v>
      </c>
      <c r="L134" s="15"/>
      <c r="M134" s="19"/>
      <c r="P134" s="47"/>
    </row>
    <row r="135" spans="3:16" ht="15" customHeight="1" x14ac:dyDescent="0.2">
      <c r="C135" s="5"/>
      <c r="D135" s="76" t="s">
        <v>298</v>
      </c>
      <c r="E135" s="72" t="s">
        <v>221</v>
      </c>
      <c r="F135" s="14" t="s">
        <v>299</v>
      </c>
      <c r="G135" s="46">
        <f t="shared" si="1"/>
        <v>23469.083999999999</v>
      </c>
      <c r="H135" s="82"/>
      <c r="I135" s="82"/>
      <c r="J135" s="82"/>
      <c r="K135" s="82">
        <v>23469.083999999999</v>
      </c>
      <c r="L135" s="15"/>
      <c r="M135" s="19"/>
      <c r="P135" s="47"/>
    </row>
    <row r="136" spans="3:16" ht="15" customHeight="1" x14ac:dyDescent="0.2">
      <c r="C136" s="5"/>
      <c r="D136" s="76" t="s">
        <v>300</v>
      </c>
      <c r="E136" s="72" t="s">
        <v>301</v>
      </c>
      <c r="F136" s="14" t="s">
        <v>302</v>
      </c>
      <c r="G136" s="46">
        <f t="shared" si="1"/>
        <v>0</v>
      </c>
      <c r="H136" s="82"/>
      <c r="I136" s="82"/>
      <c r="J136" s="82"/>
      <c r="K136" s="82"/>
      <c r="L136" s="15"/>
      <c r="M136" s="19"/>
      <c r="P136" s="47"/>
    </row>
    <row r="137" spans="3:16" ht="15" customHeight="1" x14ac:dyDescent="0.2">
      <c r="C137" s="5"/>
      <c r="D137" s="76" t="s">
        <v>303</v>
      </c>
      <c r="E137" s="48" t="s">
        <v>253</v>
      </c>
      <c r="F137" s="14" t="s">
        <v>304</v>
      </c>
      <c r="G137" s="46">
        <f t="shared" si="1"/>
        <v>8986.1381736399999</v>
      </c>
      <c r="H137" s="79">
        <f>H138+H140</f>
        <v>0</v>
      </c>
      <c r="I137" s="79">
        <f>I138+I140</f>
        <v>0</v>
      </c>
      <c r="J137" s="79">
        <f>J138+J140</f>
        <v>5885.0164259900002</v>
      </c>
      <c r="K137" s="79">
        <f>K138+K140</f>
        <v>3101.1217476500001</v>
      </c>
      <c r="L137" s="15"/>
      <c r="M137" s="19"/>
      <c r="P137" s="47">
        <v>870</v>
      </c>
    </row>
    <row r="138" spans="3:16" ht="15" customHeight="1" x14ac:dyDescent="0.2">
      <c r="C138" s="5"/>
      <c r="D138" s="76" t="s">
        <v>305</v>
      </c>
      <c r="E138" s="71" t="s">
        <v>283</v>
      </c>
      <c r="F138" s="14" t="s">
        <v>306</v>
      </c>
      <c r="G138" s="46">
        <f t="shared" si="1"/>
        <v>6916.1786509499998</v>
      </c>
      <c r="H138" s="77"/>
      <c r="I138" s="77"/>
      <c r="J138" s="77">
        <v>4671.8110414900002</v>
      </c>
      <c r="K138" s="77">
        <v>2244.36760946</v>
      </c>
      <c r="L138" s="15"/>
      <c r="M138" s="19"/>
      <c r="P138" s="47">
        <v>880</v>
      </c>
    </row>
    <row r="139" spans="3:16" ht="15" customHeight="1" x14ac:dyDescent="0.2">
      <c r="C139" s="5"/>
      <c r="D139" s="76" t="s">
        <v>307</v>
      </c>
      <c r="E139" s="72" t="s">
        <v>286</v>
      </c>
      <c r="F139" s="14" t="s">
        <v>308</v>
      </c>
      <c r="G139" s="46">
        <f t="shared" si="1"/>
        <v>0</v>
      </c>
      <c r="H139" s="77"/>
      <c r="I139" s="77"/>
      <c r="J139" s="77"/>
      <c r="K139" s="77"/>
      <c r="L139" s="15"/>
      <c r="M139" s="19"/>
      <c r="P139" s="47"/>
    </row>
    <row r="140" spans="3:16" ht="15" customHeight="1" x14ac:dyDescent="0.2">
      <c r="C140" s="5"/>
      <c r="D140" s="76" t="s">
        <v>309</v>
      </c>
      <c r="E140" s="71" t="s">
        <v>32</v>
      </c>
      <c r="F140" s="14" t="s">
        <v>310</v>
      </c>
      <c r="G140" s="46">
        <f t="shared" si="1"/>
        <v>2069.9595226900001</v>
      </c>
      <c r="H140" s="83"/>
      <c r="I140" s="83"/>
      <c r="J140" s="83">
        <v>1213.2053845</v>
      </c>
      <c r="K140" s="83">
        <v>856.75413819000005</v>
      </c>
      <c r="L140" s="15"/>
      <c r="M140" s="19"/>
      <c r="P140" s="47">
        <v>890</v>
      </c>
    </row>
    <row r="141" spans="3:16" ht="15" customHeight="1" x14ac:dyDescent="0.2">
      <c r="C141" s="5"/>
      <c r="D141" s="76" t="s">
        <v>311</v>
      </c>
      <c r="E141" s="45" t="s">
        <v>312</v>
      </c>
      <c r="F141" s="14" t="s">
        <v>313</v>
      </c>
      <c r="G141" s="46">
        <f t="shared" si="1"/>
        <v>53777.59</v>
      </c>
      <c r="H141" s="84">
        <f>SUM( H142:H143)</f>
        <v>0</v>
      </c>
      <c r="I141" s="84">
        <f>SUM( I142:I143)</f>
        <v>0</v>
      </c>
      <c r="J141" s="84">
        <f>SUM( J142:J143)</f>
        <v>53777.59</v>
      </c>
      <c r="K141" s="84">
        <f>SUM( K142:K143)</f>
        <v>0</v>
      </c>
      <c r="L141" s="15"/>
      <c r="M141" s="19"/>
      <c r="P141" s="47">
        <v>900</v>
      </c>
    </row>
    <row r="142" spans="3:16" ht="15" customHeight="1" x14ac:dyDescent="0.2">
      <c r="C142" s="5"/>
      <c r="D142" s="76" t="s">
        <v>314</v>
      </c>
      <c r="E142" s="48" t="s">
        <v>30</v>
      </c>
      <c r="F142" s="14" t="s">
        <v>315</v>
      </c>
      <c r="G142" s="46">
        <f t="shared" si="1"/>
        <v>0</v>
      </c>
      <c r="H142" s="83"/>
      <c r="I142" s="83"/>
      <c r="J142" s="83"/>
      <c r="K142" s="83"/>
      <c r="L142" s="15"/>
      <c r="M142" s="19"/>
      <c r="P142" s="47"/>
    </row>
    <row r="143" spans="3:16" ht="15" customHeight="1" x14ac:dyDescent="0.2">
      <c r="C143" s="5"/>
      <c r="D143" s="76" t="s">
        <v>316</v>
      </c>
      <c r="E143" s="48" t="s">
        <v>194</v>
      </c>
      <c r="F143" s="14" t="s">
        <v>317</v>
      </c>
      <c r="G143" s="46">
        <f t="shared" si="1"/>
        <v>53777.59</v>
      </c>
      <c r="H143" s="84">
        <f>H144+H145</f>
        <v>0</v>
      </c>
      <c r="I143" s="84">
        <f>I144+I145</f>
        <v>0</v>
      </c>
      <c r="J143" s="84">
        <f>J144+J145</f>
        <v>53777.59</v>
      </c>
      <c r="K143" s="84">
        <f>K144+K145</f>
        <v>0</v>
      </c>
      <c r="L143" s="15"/>
      <c r="M143" s="19"/>
      <c r="P143" s="47"/>
    </row>
    <row r="144" spans="3:16" ht="15" customHeight="1" x14ac:dyDescent="0.2">
      <c r="C144" s="5"/>
      <c r="D144" s="76" t="s">
        <v>318</v>
      </c>
      <c r="E144" s="71" t="s">
        <v>31</v>
      </c>
      <c r="F144" s="14" t="s">
        <v>319</v>
      </c>
      <c r="G144" s="46">
        <f t="shared" si="1"/>
        <v>53777.59</v>
      </c>
      <c r="H144" s="83"/>
      <c r="I144" s="83"/>
      <c r="J144" s="83">
        <v>53777.59</v>
      </c>
      <c r="K144" s="83"/>
      <c r="L144" s="15"/>
      <c r="M144" s="19"/>
      <c r="P144" s="47" t="s">
        <v>320</v>
      </c>
    </row>
    <row r="145" spans="3:19" ht="15" customHeight="1" x14ac:dyDescent="0.2">
      <c r="C145" s="5"/>
      <c r="D145" s="76" t="s">
        <v>321</v>
      </c>
      <c r="E145" s="71" t="s">
        <v>32</v>
      </c>
      <c r="F145" s="14" t="s">
        <v>322</v>
      </c>
      <c r="G145" s="46">
        <f t="shared" si="1"/>
        <v>0</v>
      </c>
      <c r="H145" s="83"/>
      <c r="I145" s="83"/>
      <c r="J145" s="83"/>
      <c r="K145" s="85"/>
      <c r="L145" s="15"/>
      <c r="M145" s="19"/>
      <c r="P145" s="47" t="s">
        <v>323</v>
      </c>
    </row>
    <row r="146" spans="3:19" x14ac:dyDescent="0.25">
      <c r="D146" s="9"/>
      <c r="E146" s="17"/>
      <c r="F146" s="17"/>
      <c r="G146" s="17"/>
      <c r="H146" s="17"/>
      <c r="I146" s="17"/>
      <c r="J146" s="17"/>
      <c r="K146" s="18"/>
      <c r="L146" s="18"/>
      <c r="M146" s="18"/>
      <c r="N146" s="18"/>
      <c r="O146" s="18"/>
      <c r="P146" s="18"/>
      <c r="Q146" s="18"/>
      <c r="R146" s="16"/>
      <c r="S146" s="16"/>
    </row>
    <row r="147" spans="3:19" ht="12.75" x14ac:dyDescent="0.2">
      <c r="E147" s="19" t="s">
        <v>324</v>
      </c>
      <c r="F147" s="27" t="str">
        <f>IF([3]Титульный!G45="","",[3]Титульный!G45)</f>
        <v>Экономист</v>
      </c>
      <c r="G147" s="27"/>
      <c r="H147" s="21"/>
      <c r="I147" s="27" t="str">
        <f>IF([3]Титульный!G44="","",[3]Титульный!G44)</f>
        <v>Бреховских Ирина Викторовна</v>
      </c>
      <c r="J147" s="27"/>
      <c r="K147" s="27"/>
      <c r="L147" s="21"/>
      <c r="M147" s="22"/>
      <c r="N147" s="22"/>
      <c r="O147" s="20"/>
      <c r="P147" s="18"/>
      <c r="Q147" s="18"/>
      <c r="R147" s="16"/>
      <c r="S147" s="16"/>
    </row>
    <row r="148" spans="3:19" ht="12.75" x14ac:dyDescent="0.2">
      <c r="E148" s="24" t="s">
        <v>325</v>
      </c>
      <c r="F148" s="28" t="s">
        <v>35</v>
      </c>
      <c r="G148" s="28"/>
      <c r="H148" s="20"/>
      <c r="I148" s="28" t="s">
        <v>33</v>
      </c>
      <c r="J148" s="28"/>
      <c r="K148" s="28"/>
      <c r="L148" s="20"/>
      <c r="M148" s="28" t="s">
        <v>34</v>
      </c>
      <c r="N148" s="28"/>
      <c r="O148" s="19"/>
      <c r="P148" s="18"/>
      <c r="Q148" s="18"/>
      <c r="R148" s="16"/>
      <c r="S148" s="16"/>
    </row>
    <row r="149" spans="3:19" ht="12.75" x14ac:dyDescent="0.2">
      <c r="E149" s="24" t="s">
        <v>326</v>
      </c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8"/>
      <c r="Q149" s="18"/>
      <c r="R149" s="16"/>
      <c r="S149" s="16"/>
    </row>
    <row r="150" spans="3:19" ht="12.75" x14ac:dyDescent="0.2">
      <c r="E150" s="24" t="s">
        <v>327</v>
      </c>
      <c r="F150" s="27" t="str">
        <f>IF([3]Титульный!G46="","",[3]Титульный!G46)</f>
        <v>8(81850)3-32-51</v>
      </c>
      <c r="G150" s="27"/>
      <c r="H150" s="27"/>
      <c r="I150" s="19"/>
      <c r="J150" s="24" t="s">
        <v>36</v>
      </c>
      <c r="K150" s="23"/>
      <c r="L150" s="19"/>
      <c r="M150" s="19"/>
      <c r="N150" s="19"/>
      <c r="O150" s="19"/>
      <c r="P150" s="18"/>
      <c r="Q150" s="18"/>
      <c r="R150" s="16"/>
      <c r="S150" s="16"/>
    </row>
    <row r="151" spans="3:19" ht="12.75" x14ac:dyDescent="0.2">
      <c r="E151" s="19" t="s">
        <v>328</v>
      </c>
      <c r="F151" s="26" t="s">
        <v>37</v>
      </c>
      <c r="G151" s="26"/>
      <c r="H151" s="26"/>
      <c r="I151" s="19"/>
      <c r="J151" s="25" t="s">
        <v>38</v>
      </c>
      <c r="K151" s="25"/>
      <c r="L151" s="19"/>
      <c r="M151" s="19"/>
      <c r="N151" s="19"/>
      <c r="O151" s="19"/>
      <c r="P151" s="18"/>
      <c r="Q151" s="18"/>
      <c r="R151" s="16"/>
      <c r="S151" s="16"/>
    </row>
    <row r="152" spans="3:19" x14ac:dyDescent="0.25"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6"/>
      <c r="S152" s="16"/>
    </row>
    <row r="153" spans="3:19" x14ac:dyDescent="0.25"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6"/>
      <c r="S153" s="16"/>
    </row>
    <row r="154" spans="3:19" x14ac:dyDescent="0.25"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6"/>
      <c r="S154" s="16"/>
    </row>
    <row r="155" spans="3:19" x14ac:dyDescent="0.25"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6"/>
      <c r="S155" s="16"/>
    </row>
    <row r="156" spans="3:19" x14ac:dyDescent="0.25"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6"/>
      <c r="S156" s="16"/>
    </row>
    <row r="157" spans="3:19" x14ac:dyDescent="0.25"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6"/>
      <c r="S157" s="16"/>
    </row>
    <row r="158" spans="3:19" x14ac:dyDescent="0.25"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6"/>
      <c r="S158" s="16"/>
    </row>
    <row r="159" spans="3:19" x14ac:dyDescent="0.25"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6"/>
      <c r="S159" s="16"/>
    </row>
    <row r="160" spans="3:19" x14ac:dyDescent="0.25"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6"/>
      <c r="S160" s="16"/>
    </row>
    <row r="161" spans="5:19" x14ac:dyDescent="0.25"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6"/>
      <c r="S161" s="16"/>
    </row>
    <row r="162" spans="5:19" x14ac:dyDescent="0.25"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6"/>
      <c r="S162" s="16"/>
    </row>
    <row r="163" spans="5:19" x14ac:dyDescent="0.25"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6"/>
      <c r="S163" s="16"/>
    </row>
    <row r="164" spans="5:19" x14ac:dyDescent="0.25"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6"/>
      <c r="S164" s="16"/>
    </row>
    <row r="165" spans="5:19" x14ac:dyDescent="0.25"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6"/>
      <c r="S165" s="16"/>
    </row>
    <row r="166" spans="5:19" x14ac:dyDescent="0.25"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6"/>
      <c r="S166" s="16"/>
    </row>
    <row r="167" spans="5:19" x14ac:dyDescent="0.25"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6"/>
      <c r="S167" s="16"/>
    </row>
    <row r="168" spans="5:19" x14ac:dyDescent="0.25"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6"/>
      <c r="S168" s="16"/>
    </row>
    <row r="169" spans="5:19" x14ac:dyDescent="0.25"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6"/>
      <c r="S169" s="16"/>
    </row>
    <row r="170" spans="5:19" x14ac:dyDescent="0.25"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6"/>
      <c r="S170" s="16"/>
    </row>
    <row r="171" spans="5:19" x14ac:dyDescent="0.25"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6"/>
      <c r="S171" s="16"/>
    </row>
    <row r="172" spans="5:19" x14ac:dyDescent="0.25"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6"/>
      <c r="S172" s="16"/>
    </row>
    <row r="173" spans="5:19" x14ac:dyDescent="0.25"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6"/>
      <c r="S173" s="16"/>
    </row>
    <row r="174" spans="5:19" x14ac:dyDescent="0.25"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6"/>
      <c r="S174" s="16"/>
    </row>
    <row r="175" spans="5:19" x14ac:dyDescent="0.25"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6"/>
      <c r="S175" s="16"/>
    </row>
    <row r="176" spans="5:19" x14ac:dyDescent="0.25"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6"/>
      <c r="S176" s="16"/>
    </row>
    <row r="177" spans="5:19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</row>
    <row r="178" spans="5:19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</row>
    <row r="179" spans="5:19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</row>
    <row r="180" spans="5:19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</row>
  </sheetData>
  <mergeCells count="18">
    <mergeCell ref="F148:G148"/>
    <mergeCell ref="I148:K148"/>
    <mergeCell ref="M148:N148"/>
    <mergeCell ref="F150:H150"/>
    <mergeCell ref="F151:H151"/>
    <mergeCell ref="D14:K14"/>
    <mergeCell ref="D51:K51"/>
    <mergeCell ref="D87:K87"/>
    <mergeCell ref="D91:K91"/>
    <mergeCell ref="D124:K124"/>
    <mergeCell ref="F147:G147"/>
    <mergeCell ref="I147:K147"/>
    <mergeCell ref="D8:E8"/>
    <mergeCell ref="D11:D12"/>
    <mergeCell ref="E11:E12"/>
    <mergeCell ref="F11:F12"/>
    <mergeCell ref="G11:G12"/>
    <mergeCell ref="H11:K11"/>
  </mergeCells>
  <dataValidations count="2">
    <dataValidation allowBlank="1" showInputMessage="1" promptTitle="Ввод" prompt="Для выбора организации необходимо два раза нажать левую клавишу мыши!" sqref="E25"/>
    <dataValidation type="decimal" allowBlank="1" showErrorMessage="1" errorTitle="Ошибка" error="Допускается ввод только действительных чисел!" sqref="G27:K40 G88:K90 G15:K18 G52:K55 G60:K61 G78:K86 G20:K21 G63:K76 G42:K50 G92:K123 G125:K145 G57:K58 G23:K25">
      <formula1>-9.99999999999999E+23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отпуск в сеть и факт. потери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2019-06-14T08:01:36Z</dcterms:modified>
</cp:coreProperties>
</file>